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mc:AlternateContent xmlns:mc="http://schemas.openxmlformats.org/markup-compatibility/2006">
    <mc:Choice Requires="x15">
      <x15ac:absPath xmlns:x15ac="http://schemas.microsoft.com/office/spreadsheetml/2010/11/ac" url="H:\Earnings Release\2023\1Q\Web posting\"/>
    </mc:Choice>
  </mc:AlternateContent>
  <xr:revisionPtr revIDLastSave="0" documentId="13_ncr:1_{1169A5AD-FF92-4983-8CBC-31F264BF17BF}" xr6:coauthVersionLast="36" xr6:coauthVersionMax="36" xr10:uidLastSave="{00000000-0000-0000-0000-000000000000}"/>
  <bookViews>
    <workbookView xWindow="0" yWindow="0" windowWidth="19200" windowHeight="6945" xr2:uid="{00000000-000D-0000-FFFF-FFFF00000000}"/>
  </bookViews>
  <sheets>
    <sheet name="Q1 2023" sheetId="5" r:id="rId1"/>
  </sheets>
  <externalReferences>
    <externalReference r:id="rId2"/>
  </externalReferences>
  <definedNames>
    <definedName name="_xlnm.Print_Area" localSheetId="0">'Q1 2023'!$A$1:$AG$91</definedName>
  </definedNames>
  <calcPr calcId="191029" iterate="1"/>
</workbook>
</file>

<file path=xl/calcChain.xml><?xml version="1.0" encoding="utf-8"?>
<calcChain xmlns="http://schemas.openxmlformats.org/spreadsheetml/2006/main">
  <c r="E53" i="5" l="1"/>
  <c r="E69" i="5" l="1"/>
  <c r="E64" i="5"/>
  <c r="E62" i="5"/>
  <c r="E61" i="5"/>
  <c r="E60" i="5"/>
  <c r="E57" i="5"/>
  <c r="E56" i="5"/>
  <c r="E52" i="5"/>
  <c r="E49" i="5"/>
  <c r="E48" i="5"/>
  <c r="E47" i="5"/>
  <c r="E46" i="5"/>
  <c r="E45" i="5"/>
  <c r="E43" i="5"/>
  <c r="E42" i="5"/>
  <c r="E71" i="5" l="1"/>
  <c r="E59" i="5"/>
  <c r="E31" i="5"/>
  <c r="D25" i="5"/>
  <c r="D38" i="5" s="1"/>
  <c r="D24" i="5"/>
  <c r="D37" i="5" s="1"/>
  <c r="E18" i="5"/>
  <c r="H46" i="5" l="1"/>
  <c r="AD56" i="5" l="1"/>
  <c r="H42" i="5" l="1"/>
  <c r="H51" i="5" l="1"/>
  <c r="AD50" i="5" l="1"/>
  <c r="AD51" i="5"/>
  <c r="AD71" i="5" l="1"/>
  <c r="H64" i="5" l="1"/>
  <c r="H63" i="5"/>
  <c r="E63" i="5" s="1"/>
  <c r="H62" i="5"/>
  <c r="H61" i="5"/>
  <c r="H60" i="5"/>
  <c r="H57" i="5"/>
  <c r="H55" i="5"/>
  <c r="H54" i="5"/>
  <c r="H52" i="5"/>
  <c r="H49" i="5"/>
  <c r="H48" i="5"/>
  <c r="H47" i="5"/>
  <c r="H45" i="5"/>
  <c r="H44" i="5"/>
  <c r="H43" i="5"/>
  <c r="H41" i="5"/>
  <c r="AG58" i="5"/>
  <c r="AG59" i="5"/>
  <c r="AG65" i="5" l="1"/>
  <c r="H71" i="5"/>
  <c r="H59" i="5"/>
  <c r="H31" i="5"/>
  <c r="G25" i="5"/>
  <c r="G38" i="5" s="1"/>
  <c r="G24" i="5"/>
  <c r="G37" i="5" s="1"/>
  <c r="H18" i="5"/>
  <c r="AG31" i="5"/>
  <c r="AF25" i="5"/>
  <c r="AF24" i="5"/>
  <c r="AG18" i="5"/>
  <c r="L50" i="5" l="1"/>
  <c r="H50" i="5" s="1"/>
  <c r="L56" i="5"/>
  <c r="H56" i="5" s="1"/>
  <c r="H58" i="5" l="1"/>
  <c r="H65" i="5" s="1"/>
  <c r="H72" i="5" s="1"/>
  <c r="O59" i="5"/>
  <c r="R59" i="5"/>
  <c r="U59" i="5"/>
  <c r="X59" i="5"/>
  <c r="AA59" i="5"/>
  <c r="AD59" i="5"/>
  <c r="AC24" i="5" l="1"/>
  <c r="Z24" i="5"/>
  <c r="Z37" i="5" s="1"/>
  <c r="W24" i="5"/>
  <c r="W37" i="5" s="1"/>
  <c r="AC25" i="5"/>
  <c r="Z25" i="5"/>
  <c r="Z38" i="5" s="1"/>
  <c r="W25" i="5"/>
  <c r="W38" i="5" s="1"/>
  <c r="T25" i="5"/>
  <c r="T38" i="5" s="1"/>
  <c r="Q25" i="5"/>
  <c r="Q38" i="5" s="1"/>
  <c r="N25" i="5"/>
  <c r="N38" i="5" s="1"/>
  <c r="K25" i="5"/>
  <c r="K38" i="5" s="1"/>
  <c r="T24" i="5"/>
  <c r="T37" i="5" s="1"/>
  <c r="Q24" i="5"/>
  <c r="Q37" i="5" s="1"/>
  <c r="N24" i="5"/>
  <c r="N37" i="5" s="1"/>
  <c r="K24" i="5"/>
  <c r="K37" i="5" s="1"/>
  <c r="L71" i="5" l="1"/>
  <c r="L59" i="5"/>
  <c r="L58" i="5"/>
  <c r="L31" i="5"/>
  <c r="L18" i="5"/>
  <c r="AG71" i="5"/>
  <c r="O71" i="5"/>
  <c r="O58" i="5"/>
  <c r="O65" i="5" s="1"/>
  <c r="O18" i="5"/>
  <c r="O31" i="5"/>
  <c r="AA71" i="5"/>
  <c r="X71" i="5"/>
  <c r="U71" i="5"/>
  <c r="R71" i="5"/>
  <c r="R58" i="5"/>
  <c r="R65" i="5" s="1"/>
  <c r="AD58" i="5"/>
  <c r="AD65" i="5" s="1"/>
  <c r="AD72" i="5" s="1"/>
  <c r="AA58" i="5"/>
  <c r="AA65" i="5" s="1"/>
  <c r="Y58" i="5"/>
  <c r="Y65" i="5"/>
  <c r="X58" i="5"/>
  <c r="X65" i="5" s="1"/>
  <c r="U58" i="5"/>
  <c r="U65" i="5" s="1"/>
  <c r="AD31" i="5"/>
  <c r="AA31" i="5"/>
  <c r="X31" i="5"/>
  <c r="U31" i="5"/>
  <c r="R31" i="5"/>
  <c r="AD18" i="5"/>
  <c r="AA18" i="5"/>
  <c r="X18" i="5"/>
  <c r="U18" i="5"/>
  <c r="R18" i="5"/>
  <c r="L65" i="5" l="1"/>
  <c r="L72" i="5" s="1"/>
  <c r="O72" i="5"/>
  <c r="R72" i="5"/>
  <c r="U72" i="5"/>
  <c r="X72" i="5"/>
  <c r="AA72" i="5"/>
  <c r="AG72" i="5" l="1"/>
  <c r="E51" i="5" l="1"/>
  <c r="E41" i="5" l="1"/>
  <c r="E50" i="5" l="1"/>
  <c r="E58" i="5" s="1"/>
  <c r="E65" i="5" s="1"/>
  <c r="E72" i="5" s="1"/>
</calcChain>
</file>

<file path=xl/sharedStrings.xml><?xml version="1.0" encoding="utf-8"?>
<sst xmlns="http://schemas.openxmlformats.org/spreadsheetml/2006/main" count="157" uniqueCount="65">
  <si>
    <t xml:space="preserve"> </t>
  </si>
  <si>
    <t>Three Months Ended</t>
  </si>
  <si>
    <t>Regulation G Presentations and Reconciliations</t>
  </si>
  <si>
    <t>Amounts In Thousands, Except Per Share Data</t>
  </si>
  <si>
    <t xml:space="preserve">      Depreciation And Amortization</t>
  </si>
  <si>
    <t xml:space="preserve">      Corporate Expenses - Non-Cash Compensation Expense</t>
  </si>
  <si>
    <t xml:space="preserve">      Station Expenses - Non-Cash Compensation Expense</t>
  </si>
  <si>
    <t xml:space="preserve">   Adjusted EBITDA</t>
  </si>
  <si>
    <t>$</t>
  </si>
  <si>
    <t xml:space="preserve">   Weighted Common Shares Outstanding As Reported - Diluted</t>
  </si>
  <si>
    <t xml:space="preserve">      Impairment Loss</t>
  </si>
  <si>
    <t xml:space="preserve">      Net Interest Expense</t>
  </si>
  <si>
    <t xml:space="preserve">      Income Taxes (Benefit)</t>
  </si>
  <si>
    <t xml:space="preserve">   Diluted Shares Excluded When Reporting A Net Loss</t>
  </si>
  <si>
    <t>Adjusted Free Cash Flow Per Share - Diluted</t>
  </si>
  <si>
    <t xml:space="preserve">Denominator For Purposes Of Computing Adjusted Free Cash Flow </t>
  </si>
  <si>
    <t>Per Share - Diluted</t>
  </si>
  <si>
    <t xml:space="preserve">Certain Definitions  </t>
  </si>
  <si>
    <t xml:space="preserve">Reconciliation Of GAAP Net Income (Loss) </t>
  </si>
  <si>
    <t xml:space="preserve">   Net Income (Loss) </t>
  </si>
  <si>
    <t>Supplemental Breakdown of Revenue by Type</t>
  </si>
  <si>
    <t xml:space="preserve">        Network</t>
  </si>
  <si>
    <t xml:space="preserve">        Sponsorship and Events</t>
  </si>
  <si>
    <t xml:space="preserve">        Other</t>
  </si>
  <si>
    <t xml:space="preserve">        Political</t>
  </si>
  <si>
    <t>Supplemental Breakdown of Revenue by Format</t>
  </si>
  <si>
    <t>Selected Financial Data - Supplemental Breakdown of Revenue and Non-GAAP Disclosures</t>
  </si>
  <si>
    <t xml:space="preserve">        Music</t>
  </si>
  <si>
    <t xml:space="preserve">        Sports</t>
  </si>
  <si>
    <t xml:space="preserve">        News/Talk</t>
  </si>
  <si>
    <t xml:space="preserve">        Non-format specific</t>
  </si>
  <si>
    <t>Supplemental Breakdown of Revenue by Type and by Format</t>
  </si>
  <si>
    <t xml:space="preserve">        Spot (local and national)</t>
  </si>
  <si>
    <t xml:space="preserve">        Digital (including podcasting)</t>
  </si>
  <si>
    <t xml:space="preserve"> Total Net Revenues</t>
  </si>
  <si>
    <t>Audacy, Inc.</t>
  </si>
  <si>
    <t xml:space="preserve">      Refinancing Expenses</t>
  </si>
  <si>
    <t xml:space="preserve">                   Management uses these Non-GAAP financial measures on an ongoing basis to track and assess the Company's financial performance. You, however, should not consider non-GAAP measures in isolation or as substitutes for net income or any other measure for determining our operating performance that is calculated in accordance with generally accepted accounting principles.  These non-GAAP measures are not necessarily comparable to similarly titled measures employed by other companies.  The accompanying financial tables provide reconciliations to the nearest GAAP measure of all non-GAAP measures provided in this press release.</t>
  </si>
  <si>
    <r>
      <t xml:space="preserve">Net Capital Expenditures: </t>
    </r>
    <r>
      <rPr>
        <sz val="10"/>
        <rFont val="Times New Roman"/>
        <family val="1"/>
      </rPr>
      <t>consists of capital expenditures, including amortizable intangibles, adjusted to subtract reimbursed tenant improvement allowances.</t>
    </r>
  </si>
  <si>
    <r>
      <t xml:space="preserve">Adjusted Income Taxes (Paid) Refunded: </t>
    </r>
    <r>
      <rPr>
        <sz val="10"/>
        <rFont val="Times New Roman"/>
        <family val="1"/>
      </rPr>
      <t>consist of income tax paid, adjusted to exclude taxes paid related to the gain/loss on sale or exchange of radio station assets; and taxes paid related to the gain/loss on the sale of redundant property.</t>
    </r>
  </si>
  <si>
    <r>
      <rPr>
        <b/>
        <sz val="10"/>
        <color rgb="FF000000"/>
        <rFont val="Times New Roman"/>
        <family val="1"/>
      </rPr>
      <t>Adjusted Net Income (Loss) Per Share:</t>
    </r>
    <r>
      <rPr>
        <sz val="10"/>
        <color rgb="FF000000"/>
        <rFont val="Times New Roman"/>
        <family val="1"/>
      </rPr>
      <t xml:space="preserve"> Diluted And Adjusted Free Cash Flow Per Share: includes any dilutive equivalent shares when not anti-dilutive.</t>
    </r>
  </si>
  <si>
    <r>
      <t xml:space="preserve">                 It is important to note that </t>
    </r>
    <r>
      <rPr>
        <i/>
        <sz val="10"/>
        <rFont val="Times New Roman"/>
        <family val="1"/>
      </rPr>
      <t>Adjusted EBITDA, Adjusted Free Cash Flow, Adjusted Free Cash Flow Per Share, Adjusted Income Taxes Paid and Net Capital Expenditures</t>
    </r>
    <r>
      <rPr>
        <sz val="10"/>
        <rFont val="Times New Roman"/>
        <family val="1"/>
      </rPr>
      <t xml:space="preserve"> are not measures of performance or liquidity calculated in accordance with generally accepted accounting principles (“</t>
    </r>
    <r>
      <rPr>
        <b/>
        <sz val="10"/>
        <rFont val="Times New Roman"/>
        <family val="1"/>
      </rPr>
      <t>GAAP</t>
    </r>
    <r>
      <rPr>
        <sz val="10"/>
        <rFont val="Times New Roman"/>
        <family val="1"/>
      </rPr>
      <t xml:space="preserve">”).  Management believes that these measures are useful as a way to evaluate the Company and the means for management to evaluate our performance and operations. Management believes that these measures are useful to an investor in evaluating our performance because they are widely used in the broadcast industry to measure an audio company’s operating performance. </t>
    </r>
  </si>
  <si>
    <r>
      <t xml:space="preserve">                  Certain adjusted non-GAAP financial measures are presented in this table (i.e., </t>
    </r>
    <r>
      <rPr>
        <i/>
        <sz val="10"/>
        <rFont val="Times New Roman"/>
        <family val="1"/>
      </rPr>
      <t>Adjusted EBITDA, Adjusted Free Cash Flow, Adjusted Free Cash Flow Per Share, Adjusted Income Taxes Paid, and Net Capital Expenditures)</t>
    </r>
    <r>
      <rPr>
        <sz val="10"/>
        <rFont val="Times New Roman"/>
        <family val="1"/>
      </rPr>
      <t xml:space="preserve">.  Management believes these adjusted non-GAAP measures provide useful information to management and investors by excluding certain income, expenses and gains and losses that may not be indicative of the Company's core operating and financial results. Similarly, Management believes these adjusted measures are a useful performance measure because certain items included in the calculation of net income may either mask or exaggerate trends in the Company's ongoing operating performance. Further, the reconciliations corresponding to these adjusted measures, by identifying the individual adjustments, provide a useful mechanism for investors to consider these adjusted measures with some or all of the identified adjustments. </t>
    </r>
  </si>
  <si>
    <t xml:space="preserve">      COVID-19 Related Expenses (Income)</t>
  </si>
  <si>
    <t>Reconciliation Of GAAP Net Income (Loss) To Adjusted EBITDA and To Adjusted Free Cash Flow</t>
  </si>
  <si>
    <r>
      <rPr>
        <sz val="9"/>
        <color rgb="FF000000"/>
        <rFont val="Times New Roman"/>
        <family val="1"/>
      </rPr>
      <t xml:space="preserve">      Net Interest Expense</t>
    </r>
  </si>
  <si>
    <r>
      <rPr>
        <sz val="9"/>
        <color rgb="FF000000"/>
        <rFont val="Times New Roman"/>
        <family val="1"/>
      </rPr>
      <t xml:space="preserve">      Deferred Financing Costs Included In Interest Expense</t>
    </r>
  </si>
  <si>
    <r>
      <rPr>
        <sz val="9"/>
        <color rgb="FF000000"/>
        <rFont val="Times New Roman"/>
        <family val="1"/>
      </rPr>
      <t xml:space="preserve">      Amortization Debt Premium Included In Interest Expense</t>
    </r>
  </si>
  <si>
    <r>
      <rPr>
        <sz val="9"/>
        <color rgb="FF000000"/>
        <rFont val="Times New Roman"/>
        <family val="1"/>
      </rPr>
      <t xml:space="preserve">      Adjusted Income Taxes (Paid)</t>
    </r>
    <r>
      <rPr>
        <sz val="9"/>
        <rFont val="Times New Roman"/>
        <family val="1"/>
      </rPr>
      <t xml:space="preserve"> Refunded</t>
    </r>
  </si>
  <si>
    <r>
      <rPr>
        <sz val="9"/>
        <color rgb="FF000000"/>
        <rFont val="Times New Roman"/>
        <family val="1"/>
      </rPr>
      <t xml:space="preserve">   Adjusted Free Cash Flow</t>
    </r>
  </si>
  <si>
    <t>To Adjusted EBITDA and To Adjusted Free Cash Flow</t>
  </si>
  <si>
    <t xml:space="preserve">      Net Capital Expenditures</t>
  </si>
  <si>
    <t xml:space="preserve">      Other Expenses</t>
  </si>
  <si>
    <t xml:space="preserve">      Restructuring Charges</t>
  </si>
  <si>
    <t xml:space="preserve">      Other</t>
  </si>
  <si>
    <t xml:space="preserve">      Other Income</t>
  </si>
  <si>
    <t xml:space="preserve">      Non-Recurring Expenses Otherwise Included In Corporate or Station Expenses</t>
  </si>
  <si>
    <t xml:space="preserve">      Net Loss On Early Extinguishment Of Debt</t>
  </si>
  <si>
    <t xml:space="preserve">      Net Gain On Sale or Disposal</t>
  </si>
  <si>
    <t xml:space="preserve">      Change in Fair Value of Contingent Consideration</t>
  </si>
  <si>
    <r>
      <t>Adjusted EBITDA</t>
    </r>
    <r>
      <rPr>
        <sz val="10"/>
        <rFont val="Times New Roman"/>
        <family val="1"/>
      </rPr>
      <t xml:space="preserve"> consists of net income (loss) available to common shareholders, adjusted to exclude: income taxes (benefit); income from discontinued operations; net of income taxes or benefit; total other income or expense; net interest expense; depreciation and amortization; time brokerage agreement fees (income); non-cash compensation expense (which is otherwise included in station operating expenses and corporate G&amp;A expenses); refinancing expenses; impairment loss; merger and acquisition costs; restructuring and integration costs; preferred stock dividends; COVID-19 related expenses/(recoveries); non-recurring expenses/recoveries otherwise included in corporate or station expenses; change in fair value of contingent consideration; net (gain) loss on early extinguishment of debt; and (gain) loss on sale or disposal.</t>
    </r>
  </si>
  <si>
    <r>
      <t xml:space="preserve">Adjusted Free Cash Flow: </t>
    </r>
    <r>
      <rPr>
        <sz val="10"/>
        <rFont val="Times New Roman"/>
        <family val="1"/>
      </rPr>
      <t>consists of net income (loss): plus depreciation and amortization; (gain) loss on sale or disposal; non-cash compensation expense (which is otherwise included in station operating expenses and corporate general and administrative expenses); impairment loss; merger and acquisition costs; restructuring and integration costs, net (gain) loss on early extinguishment of debt; COVID-19 related expenses/(recoveries); other expense/(income); non-recurring expenses/recoveries included in corporate or station expenses; change in fair value of contingent consideration; income from discontinued operations (excluding income taxes or tax benefit); amortization of deferred financing costs and debt premium included in interest expense; refinancing expenses; income taxes (benefit); Adjusted Income Taxes Paid; and Net Capital Expenditures.</t>
    </r>
  </si>
  <si>
    <t>Twelve Months Ended</t>
  </si>
  <si>
    <t>December 31,</t>
  </si>
  <si>
    <t xml:space="preserve">      Liability Management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</si>
</sst>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s>
  <fonts count="36" x14ac:knownFonts="1">
    <font>
      <sz val="10"/>
      <name val="Times New Roman"/>
    </font>
    <font>
      <sz val="10"/>
      <name val="Times New Roman"/>
      <family val="1"/>
    </font>
    <font>
      <sz val="10"/>
      <name val="Times New Roman"/>
      <family val="1"/>
    </font>
    <font>
      <b/>
      <sz val="10"/>
      <color indexed="16"/>
      <name val="Times New Roman"/>
      <family val="1"/>
    </font>
    <font>
      <sz val="10"/>
      <color indexed="10"/>
      <name val="Times New Roman"/>
      <family val="1"/>
    </font>
    <font>
      <b/>
      <sz val="20"/>
      <name val="Times New Roman"/>
      <family val="1"/>
    </font>
    <font>
      <b/>
      <sz val="10"/>
      <name val="Times New Roman"/>
      <family val="1"/>
    </font>
    <font>
      <b/>
      <u/>
      <sz val="10"/>
      <name val="Times New Roman"/>
      <family val="1"/>
    </font>
    <font>
      <b/>
      <sz val="24"/>
      <color indexed="16"/>
      <name val="Times New Roman"/>
      <family val="1"/>
    </font>
    <font>
      <sz val="10"/>
      <color indexed="8"/>
      <name val="Times New Roman"/>
      <family val="2"/>
    </font>
    <font>
      <sz val="10"/>
      <color indexed="9"/>
      <name val="Times New Roman"/>
      <family val="2"/>
    </font>
    <font>
      <b/>
      <sz val="10"/>
      <color indexed="9"/>
      <name val="Times New Roman"/>
      <family val="2"/>
    </font>
    <font>
      <b/>
      <sz val="10"/>
      <color indexed="8"/>
      <name val="Times New Roman"/>
      <family val="2"/>
    </font>
    <font>
      <sz val="10"/>
      <color indexed="10"/>
      <name val="Times New Roman"/>
      <family val="2"/>
    </font>
    <font>
      <sz val="10"/>
      <name val="Arial"/>
      <family val="2"/>
    </font>
    <font>
      <sz val="10"/>
      <color rgb="FF9C0006"/>
      <name val="Times New Roman"/>
      <family val="2"/>
    </font>
    <font>
      <b/>
      <sz val="10"/>
      <color rgb="FFFA7D00"/>
      <name val="Times New Roman"/>
      <family val="2"/>
    </font>
    <font>
      <i/>
      <sz val="10"/>
      <color rgb="FF7F7F7F"/>
      <name val="Times New Roman"/>
      <family val="2"/>
    </font>
    <font>
      <sz val="10"/>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10"/>
      <color rgb="FF3F3F76"/>
      <name val="Times New Roman"/>
      <family val="2"/>
    </font>
    <font>
      <sz val="10"/>
      <color rgb="FFFA7D00"/>
      <name val="Times New Roman"/>
      <family val="2"/>
    </font>
    <font>
      <sz val="10"/>
      <color rgb="FF9C6500"/>
      <name val="Times New Roman"/>
      <family val="2"/>
    </font>
    <font>
      <b/>
      <sz val="10"/>
      <color rgb="FF3F3F3F"/>
      <name val="Times New Roman"/>
      <family val="2"/>
    </font>
    <font>
      <b/>
      <sz val="18"/>
      <color theme="3"/>
      <name val="Cambria"/>
      <family val="2"/>
    </font>
    <font>
      <sz val="10"/>
      <color rgb="FFFF0000"/>
      <name val="Times New Roman"/>
      <family val="1"/>
    </font>
    <font>
      <sz val="10"/>
      <color rgb="FFFF0000"/>
      <name val="System"/>
      <family val="2"/>
    </font>
    <font>
      <sz val="10"/>
      <color theme="1"/>
      <name val="Arial"/>
      <family val="2"/>
    </font>
    <font>
      <sz val="10"/>
      <color indexed="16"/>
      <name val="Times New Roman"/>
      <family val="1"/>
    </font>
    <font>
      <sz val="10"/>
      <color rgb="FF000000"/>
      <name val="Times New Roman"/>
      <family val="1"/>
    </font>
    <font>
      <i/>
      <sz val="10"/>
      <name val="Times New Roman"/>
      <family val="1"/>
    </font>
    <font>
      <b/>
      <sz val="10"/>
      <color rgb="FF000000"/>
      <name val="Times New Roman"/>
      <family val="1"/>
    </font>
    <font>
      <sz val="9"/>
      <name val="Times New Roman"/>
      <family val="1"/>
    </font>
    <font>
      <sz val="9"/>
      <color rgb="FF000000"/>
      <name val="Times New Roman"/>
      <family val="1"/>
    </font>
  </fonts>
  <fills count="4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8168889431442"/>
        <bgColor indexed="64"/>
      </patternFill>
    </fill>
    <fill>
      <patternFill patternType="solid">
        <fgColor theme="4" tint="0.79985961485641044"/>
        <bgColor indexed="64"/>
      </patternFill>
    </fill>
    <fill>
      <patternFill patternType="solid">
        <fgColor theme="5" tint="0.79998168889431442"/>
        <bgColor indexed="64"/>
      </patternFill>
    </fill>
    <fill>
      <patternFill patternType="solid">
        <fgColor theme="5" tint="0.79985961485641044"/>
        <bgColor indexed="64"/>
      </patternFill>
    </fill>
    <fill>
      <patternFill patternType="solid">
        <fgColor theme="6" tint="0.79998168889431442"/>
        <bgColor indexed="64"/>
      </patternFill>
    </fill>
    <fill>
      <patternFill patternType="solid">
        <fgColor theme="6" tint="0.79985961485641044"/>
        <bgColor indexed="64"/>
      </patternFill>
    </fill>
    <fill>
      <patternFill patternType="solid">
        <fgColor theme="7" tint="0.79998168889431442"/>
        <bgColor indexed="64"/>
      </patternFill>
    </fill>
    <fill>
      <patternFill patternType="solid">
        <fgColor theme="7" tint="0.79985961485641044"/>
        <bgColor indexed="64"/>
      </patternFill>
    </fill>
    <fill>
      <patternFill patternType="solid">
        <fgColor theme="8" tint="0.79998168889431442"/>
        <bgColor indexed="64"/>
      </patternFill>
    </fill>
    <fill>
      <patternFill patternType="solid">
        <fgColor theme="8" tint="0.79985961485641044"/>
        <bgColor indexed="64"/>
      </patternFill>
    </fill>
    <fill>
      <patternFill patternType="solid">
        <fgColor theme="9" tint="0.79998168889431442"/>
        <bgColor indexed="64"/>
      </patternFill>
    </fill>
    <fill>
      <patternFill patternType="solid">
        <fgColor theme="9" tint="0.79985961485641044"/>
        <bgColor indexed="64"/>
      </patternFill>
    </fill>
    <fill>
      <patternFill patternType="solid">
        <fgColor theme="4" tint="0.59999389629810485"/>
        <bgColor indexed="64"/>
      </patternFill>
    </fill>
    <fill>
      <patternFill patternType="solid">
        <fgColor theme="4" tint="0.59974974822229687"/>
        <bgColor indexed="64"/>
      </patternFill>
    </fill>
    <fill>
      <patternFill patternType="solid">
        <fgColor theme="5" tint="0.59999389629810485"/>
        <bgColor indexed="64"/>
      </patternFill>
    </fill>
    <fill>
      <patternFill patternType="solid">
        <fgColor theme="5" tint="0.59974974822229687"/>
        <bgColor indexed="64"/>
      </patternFill>
    </fill>
    <fill>
      <patternFill patternType="solid">
        <fgColor theme="6" tint="0.59999389629810485"/>
        <bgColor indexed="64"/>
      </patternFill>
    </fill>
    <fill>
      <patternFill patternType="solid">
        <fgColor theme="6" tint="0.59974974822229687"/>
        <bgColor indexed="64"/>
      </patternFill>
    </fill>
    <fill>
      <patternFill patternType="solid">
        <fgColor theme="7" tint="0.59999389629810485"/>
        <bgColor indexed="64"/>
      </patternFill>
    </fill>
    <fill>
      <patternFill patternType="solid">
        <fgColor theme="7" tint="0.59974974822229687"/>
        <bgColor indexed="64"/>
      </patternFill>
    </fill>
    <fill>
      <patternFill patternType="solid">
        <fgColor theme="8" tint="0.59999389629810485"/>
        <bgColor indexed="64"/>
      </patternFill>
    </fill>
    <fill>
      <patternFill patternType="solid">
        <fgColor theme="8" tint="0.59974974822229687"/>
        <bgColor indexed="64"/>
      </patternFill>
    </fill>
    <fill>
      <patternFill patternType="solid">
        <fgColor theme="9" tint="0.59999389629810485"/>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6">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style="double">
        <color indexed="64"/>
      </bottom>
      <diagonal/>
    </border>
  </borders>
  <cellStyleXfs count="89">
    <xf numFmtId="0" fontId="0" fillId="0" borderId="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5" fillId="40" borderId="0" applyNumberFormat="0" applyBorder="0" applyAlignment="0" applyProtection="0"/>
    <xf numFmtId="0" fontId="16" fillId="41" borderId="5" applyNumberFormat="0" applyAlignment="0" applyProtection="0"/>
    <xf numFmtId="0" fontId="11" fillId="42" borderId="6" applyNumberFormat="0" applyAlignment="0" applyProtection="0"/>
    <xf numFmtId="43" fontId="1"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3" borderId="0" applyNumberFormat="0" applyBorder="0" applyAlignment="0" applyProtection="0"/>
    <xf numFmtId="0" fontId="19" fillId="0" borderId="7"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 borderId="5" applyNumberFormat="0" applyAlignment="0" applyProtection="0"/>
    <xf numFmtId="0" fontId="23" fillId="0" borderId="11" applyNumberFormat="0" applyFill="0" applyAlignment="0" applyProtection="0"/>
    <xf numFmtId="0" fontId="23" fillId="0" borderId="11" applyNumberFormat="0" applyFill="0" applyAlignment="0" applyProtection="0"/>
    <xf numFmtId="0" fontId="24" fillId="44" borderId="0" applyNumberFormat="0" applyBorder="0" applyAlignment="0" applyProtection="0"/>
    <xf numFmtId="0" fontId="9" fillId="0" borderId="0"/>
    <xf numFmtId="0" fontId="14" fillId="0" borderId="0"/>
    <xf numFmtId="0" fontId="9" fillId="3" borderId="12" applyNumberFormat="0" applyFont="0" applyAlignment="0" applyProtection="0"/>
    <xf numFmtId="0" fontId="14" fillId="3" borderId="12" applyNumberFormat="0" applyFont="0" applyAlignment="0" applyProtection="0"/>
    <xf numFmtId="0" fontId="25" fillId="41" borderId="13" applyNumberFormat="0" applyAlignment="0" applyProtection="0"/>
    <xf numFmtId="9" fontId="14" fillId="0" borderId="0" applyFont="0" applyFill="0" applyBorder="0" applyAlignment="0" applyProtection="0"/>
    <xf numFmtId="0" fontId="26" fillId="0" borderId="0" applyNumberFormat="0" applyFill="0" applyBorder="0" applyAlignment="0" applyProtection="0"/>
    <xf numFmtId="0" fontId="12" fillId="0" borderId="14" applyNumberFormat="0" applyFill="0" applyAlignment="0" applyProtection="0"/>
    <xf numFmtId="0" fontId="13" fillId="0" borderId="0" applyNumberForma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cellStyleXfs>
  <cellXfs count="99">
    <xf numFmtId="0" fontId="0" fillId="0" borderId="0" xfId="0"/>
    <xf numFmtId="0" fontId="2" fillId="0" borderId="0" xfId="0" applyFont="1" applyFill="1"/>
    <xf numFmtId="42" fontId="2" fillId="0" borderId="0" xfId="0" applyNumberFormat="1" applyFont="1" applyFill="1" applyBorder="1" applyAlignment="1"/>
    <xf numFmtId="0" fontId="2" fillId="0" borderId="0" xfId="0" applyFont="1" applyFill="1" applyBorder="1" applyAlignment="1"/>
    <xf numFmtId="0" fontId="2" fillId="0" borderId="0" xfId="0" applyFont="1" applyFill="1" applyAlignment="1"/>
    <xf numFmtId="0" fontId="2" fillId="0" borderId="0" xfId="0" applyFont="1" applyFill="1" applyBorder="1"/>
    <xf numFmtId="0" fontId="0" fillId="0" borderId="0" xfId="0" applyFill="1"/>
    <xf numFmtId="0" fontId="0" fillId="0" borderId="0" xfId="0" applyFill="1" applyBorder="1"/>
    <xf numFmtId="0" fontId="8" fillId="0" borderId="0" xfId="0" applyFont="1" applyFill="1" applyBorder="1" applyAlignment="1">
      <alignment horizontal="center" vertical="top" wrapText="1"/>
    </xf>
    <xf numFmtId="42" fontId="28" fillId="0" borderId="0" xfId="0" applyNumberFormat="1" applyFont="1" applyFill="1" applyBorder="1" applyAlignment="1"/>
    <xf numFmtId="0" fontId="7" fillId="0" borderId="0" xfId="0" applyFont="1" applyFill="1" applyAlignment="1"/>
    <xf numFmtId="0" fontId="0" fillId="0" borderId="0" xfId="0" applyFill="1" applyAlignment="1"/>
    <xf numFmtId="41" fontId="2" fillId="0" borderId="0" xfId="0" applyNumberFormat="1" applyFont="1" applyFill="1" applyBorder="1" applyAlignment="1"/>
    <xf numFmtId="41" fontId="2" fillId="0" borderId="0" xfId="0" applyNumberFormat="1" applyFont="1" applyFill="1" applyAlignment="1"/>
    <xf numFmtId="41" fontId="2" fillId="0" borderId="0" xfId="57" applyNumberFormat="1" applyFont="1" applyFill="1" applyBorder="1"/>
    <xf numFmtId="41" fontId="2" fillId="0" borderId="0" xfId="0" applyNumberFormat="1" applyFont="1" applyFill="1" applyBorder="1"/>
    <xf numFmtId="41" fontId="2" fillId="0" borderId="1" xfId="0" applyNumberFormat="1" applyFont="1" applyFill="1" applyBorder="1" applyAlignment="1"/>
    <xf numFmtId="0" fontId="2" fillId="0" borderId="1" xfId="0" applyFont="1" applyFill="1" applyBorder="1"/>
    <xf numFmtId="41" fontId="2" fillId="0" borderId="0" xfId="0" applyNumberFormat="1" applyFont="1" applyFill="1"/>
    <xf numFmtId="0" fontId="7" fillId="0" borderId="0" xfId="0" applyFont="1" applyFill="1"/>
    <xf numFmtId="0" fontId="6" fillId="0" borderId="0" xfId="0" applyFont="1" applyFill="1" applyAlignment="1">
      <alignment horizontal="left"/>
    </xf>
    <xf numFmtId="16" fontId="6" fillId="0" borderId="0" xfId="0" applyNumberFormat="1" applyFont="1" applyFill="1" applyBorder="1" applyAlignment="1"/>
    <xf numFmtId="0" fontId="6" fillId="0" borderId="0" xfId="0" applyFont="1" applyFill="1" applyBorder="1" applyAlignment="1"/>
    <xf numFmtId="44" fontId="2" fillId="0" borderId="0" xfId="0" applyNumberFormat="1" applyFont="1" applyFill="1" applyBorder="1" applyAlignment="1"/>
    <xf numFmtId="0" fontId="6" fillId="0" borderId="0" xfId="0" applyFont="1" applyFill="1" applyAlignment="1">
      <alignment horizontal="center"/>
    </xf>
    <xf numFmtId="0" fontId="1" fillId="0" borderId="0" xfId="0" applyFont="1" applyFill="1" applyAlignment="1"/>
    <xf numFmtId="0" fontId="1" fillId="0" borderId="0" xfId="0" applyFont="1" applyFill="1"/>
    <xf numFmtId="0" fontId="1" fillId="0" borderId="1" xfId="0" applyFont="1" applyFill="1" applyBorder="1"/>
    <xf numFmtId="42" fontId="0" fillId="0" borderId="0" xfId="0" applyNumberFormat="1" applyFill="1"/>
    <xf numFmtId="3" fontId="1" fillId="0" borderId="0" xfId="0" applyNumberFormat="1" applyFont="1" applyFill="1" applyBorder="1" applyAlignment="1"/>
    <xf numFmtId="3" fontId="1" fillId="0" borderId="0" xfId="0" applyNumberFormat="1" applyFont="1" applyFill="1" applyAlignment="1"/>
    <xf numFmtId="3" fontId="1" fillId="0" borderId="1" xfId="0" applyNumberFormat="1" applyFont="1" applyFill="1" applyBorder="1" applyAlignment="1"/>
    <xf numFmtId="41" fontId="1" fillId="0" borderId="0" xfId="57" applyNumberFormat="1" applyFont="1" applyFill="1" applyBorder="1"/>
    <xf numFmtId="0" fontId="1" fillId="0" borderId="0" xfId="0" applyFont="1" applyFill="1" applyBorder="1"/>
    <xf numFmtId="41" fontId="0" fillId="0" borderId="0" xfId="0" applyNumberFormat="1" applyFill="1"/>
    <xf numFmtId="1" fontId="6" fillId="0" borderId="0" xfId="0" applyNumberFormat="1" applyFont="1" applyFill="1" applyBorder="1" applyAlignment="1">
      <alignment horizontal="center"/>
    </xf>
    <xf numFmtId="0" fontId="27" fillId="0" borderId="0" xfId="0" applyFont="1" applyFill="1"/>
    <xf numFmtId="0" fontId="3" fillId="0" borderId="0" xfId="0" applyFont="1" applyFill="1" applyBorder="1" applyAlignment="1">
      <alignment horizontal="left"/>
    </xf>
    <xf numFmtId="0" fontId="4" fillId="0" borderId="0" xfId="0" applyFont="1" applyFill="1" applyAlignment="1">
      <alignment vertical="top"/>
    </xf>
    <xf numFmtId="0" fontId="6" fillId="0" borderId="0" xfId="0" applyFont="1" applyFill="1" applyBorder="1" applyAlignment="1">
      <alignment horizontal="left"/>
    </xf>
    <xf numFmtId="0" fontId="3" fillId="0" borderId="0" xfId="0" applyFont="1" applyFill="1" applyBorder="1" applyAlignment="1"/>
    <xf numFmtId="3" fontId="30" fillId="0" borderId="0" xfId="0" applyNumberFormat="1" applyFont="1" applyFill="1" applyBorder="1" applyAlignment="1"/>
    <xf numFmtId="42" fontId="27" fillId="0" borderId="0" xfId="0" applyNumberFormat="1" applyFont="1" applyFill="1" applyBorder="1"/>
    <xf numFmtId="0" fontId="1" fillId="0" borderId="0" xfId="0" applyFont="1" applyFill="1" applyBorder="1" applyAlignment="1"/>
    <xf numFmtId="44" fontId="1" fillId="0" borderId="0" xfId="0" applyNumberFormat="1" applyFont="1" applyFill="1" applyBorder="1" applyAlignment="1"/>
    <xf numFmtId="0" fontId="5" fillId="0" borderId="0" xfId="0" applyFont="1" applyFill="1"/>
    <xf numFmtId="0" fontId="1" fillId="0" borderId="1" xfId="0" applyFont="1" applyFill="1" applyBorder="1" applyAlignment="1"/>
    <xf numFmtId="0" fontId="1" fillId="0" borderId="1" xfId="0" applyFont="1" applyFill="1" applyBorder="1" applyAlignment="1">
      <alignment horizontal="center"/>
    </xf>
    <xf numFmtId="41" fontId="2" fillId="0" borderId="1" xfId="57" applyNumberFormat="1" applyFont="1" applyFill="1" applyBorder="1"/>
    <xf numFmtId="0" fontId="0" fillId="0" borderId="0" xfId="0" applyFill="1" applyBorder="1" applyAlignment="1">
      <alignment wrapText="1"/>
    </xf>
    <xf numFmtId="0" fontId="4" fillId="0" borderId="0" xfId="0" applyFont="1" applyFill="1" applyBorder="1" applyAlignment="1">
      <alignment vertical="top"/>
    </xf>
    <xf numFmtId="0" fontId="1" fillId="0" borderId="0" xfId="0" applyFont="1" applyFill="1" applyBorder="1" applyAlignment="1">
      <alignment horizontal="justify" wrapText="1"/>
    </xf>
    <xf numFmtId="0" fontId="1" fillId="0" borderId="0" xfId="0" applyFont="1" applyFill="1" applyAlignment="1">
      <alignment horizontal="left" wrapText="1"/>
    </xf>
    <xf numFmtId="0" fontId="1" fillId="0" borderId="0" xfId="0" applyFont="1" applyFill="1" applyBorder="1" applyAlignment="1">
      <alignment horizontal="left" wrapText="1"/>
    </xf>
    <xf numFmtId="0" fontId="6" fillId="0" borderId="0" xfId="0" applyFont="1" applyFill="1" applyBorder="1" applyAlignment="1">
      <alignment horizontal="justify" wrapText="1"/>
    </xf>
    <xf numFmtId="41" fontId="1" fillId="0" borderId="0" xfId="0" applyNumberFormat="1" applyFont="1" applyFill="1" applyBorder="1" applyAlignment="1"/>
    <xf numFmtId="164" fontId="1" fillId="0" borderId="0" xfId="52" applyNumberFormat="1" applyFont="1" applyFill="1" applyBorder="1" applyAlignment="1"/>
    <xf numFmtId="41" fontId="1" fillId="0" borderId="1" xfId="0" applyNumberFormat="1" applyFont="1" applyFill="1" applyBorder="1" applyAlignment="1"/>
    <xf numFmtId="43" fontId="1" fillId="0" borderId="0" xfId="0" applyNumberFormat="1" applyFont="1" applyFill="1" applyBorder="1" applyAlignment="1"/>
    <xf numFmtId="0" fontId="1" fillId="0" borderId="2" xfId="0" applyFont="1" applyFill="1" applyBorder="1"/>
    <xf numFmtId="43" fontId="1" fillId="0" borderId="2" xfId="57" applyNumberFormat="1" applyFont="1" applyFill="1" applyBorder="1" applyAlignment="1"/>
    <xf numFmtId="41" fontId="1" fillId="0" borderId="15" xfId="0" applyNumberFormat="1" applyFont="1" applyFill="1" applyBorder="1" applyAlignment="1"/>
    <xf numFmtId="0" fontId="2" fillId="0" borderId="3" xfId="0" applyFont="1" applyFill="1" applyBorder="1"/>
    <xf numFmtId="164" fontId="0" fillId="0" borderId="0" xfId="52" applyNumberFormat="1" applyFont="1" applyFill="1" applyBorder="1"/>
    <xf numFmtId="164" fontId="0" fillId="0" borderId="0" xfId="52" applyNumberFormat="1" applyFont="1" applyFill="1"/>
    <xf numFmtId="1" fontId="6" fillId="0" borderId="0" xfId="0" applyNumberFormat="1" applyFont="1" applyFill="1" applyBorder="1" applyAlignment="1"/>
    <xf numFmtId="0" fontId="34" fillId="0" borderId="0" xfId="0" applyFont="1" applyFill="1" applyAlignment="1">
      <alignment wrapText="1"/>
    </xf>
    <xf numFmtId="0" fontId="2" fillId="0" borderId="4" xfId="0" applyFont="1" applyFill="1" applyBorder="1"/>
    <xf numFmtId="41" fontId="2" fillId="0" borderId="4" xfId="57" applyNumberFormat="1" applyFont="1" applyFill="1" applyBorder="1"/>
    <xf numFmtId="0" fontId="2" fillId="0" borderId="2" xfId="0" applyFont="1" applyFill="1" applyBorder="1"/>
    <xf numFmtId="3" fontId="0" fillId="0" borderId="0" xfId="0" applyNumberFormat="1" applyFill="1" applyBorder="1"/>
    <xf numFmtId="164" fontId="2" fillId="0" borderId="0" xfId="52" applyNumberFormat="1" applyFont="1" applyFill="1"/>
    <xf numFmtId="3" fontId="0" fillId="0" borderId="0" xfId="0" applyNumberFormat="1" applyFill="1"/>
    <xf numFmtId="164" fontId="0" fillId="0" borderId="0" xfId="0" applyNumberFormat="1" applyFill="1" applyBorder="1"/>
    <xf numFmtId="164" fontId="0" fillId="0" borderId="0" xfId="0" applyNumberFormat="1" applyFill="1"/>
    <xf numFmtId="0" fontId="1" fillId="0" borderId="0" xfId="0" applyFont="1" applyFill="1" applyAlignment="1">
      <alignment wrapText="1"/>
    </xf>
    <xf numFmtId="0" fontId="35" fillId="0" borderId="0" xfId="0" applyFont="1" applyFill="1" applyAlignment="1">
      <alignment wrapText="1"/>
    </xf>
    <xf numFmtId="0" fontId="1" fillId="0" borderId="4" xfId="0" applyFont="1" applyFill="1" applyBorder="1"/>
    <xf numFmtId="3" fontId="1" fillId="0" borderId="1" xfId="0" applyNumberFormat="1" applyFont="1" applyFill="1" applyBorder="1" applyAlignment="1">
      <alignment horizontal="right"/>
    </xf>
    <xf numFmtId="41" fontId="5" fillId="0" borderId="0" xfId="0" applyNumberFormat="1" applyFont="1" applyFill="1"/>
    <xf numFmtId="41" fontId="1" fillId="0" borderId="3" xfId="0" applyNumberFormat="1" applyFont="1" applyFill="1" applyBorder="1" applyAlignment="1"/>
    <xf numFmtId="1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 fillId="0" borderId="0" xfId="0" applyFont="1" applyFill="1" applyAlignment="1">
      <alignment horizontal="justify" wrapText="1"/>
    </xf>
    <xf numFmtId="0" fontId="6" fillId="0" borderId="0" xfId="0" applyFont="1" applyFill="1" applyAlignment="1">
      <alignment horizontal="justify" wrapText="1"/>
    </xf>
    <xf numFmtId="0" fontId="6" fillId="0" borderId="0" xfId="0" applyFont="1" applyFill="1" applyAlignment="1">
      <alignment horizontal="justify" wrapText="1"/>
    </xf>
    <xf numFmtId="0" fontId="1" fillId="0" borderId="0" xfId="0" applyFont="1" applyFill="1" applyAlignment="1">
      <alignment horizontal="justify" wrapText="1"/>
    </xf>
    <xf numFmtId="0" fontId="6" fillId="0" borderId="0" xfId="0" applyFont="1" applyFill="1" applyBorder="1" applyAlignment="1">
      <alignment horizontal="center"/>
    </xf>
    <xf numFmtId="1" fontId="6" fillId="0" borderId="4" xfId="0" applyNumberFormat="1" applyFont="1" applyFill="1" applyBorder="1" applyAlignment="1">
      <alignment horizontal="center"/>
    </xf>
    <xf numFmtId="0" fontId="6" fillId="0" borderId="3" xfId="0" applyFont="1" applyFill="1" applyBorder="1" applyAlignment="1">
      <alignment horizontal="center"/>
    </xf>
    <xf numFmtId="16" fontId="6" fillId="0" borderId="0" xfId="0" applyNumberFormat="1" applyFont="1" applyFill="1" applyBorder="1" applyAlignment="1">
      <alignment horizontal="center"/>
    </xf>
    <xf numFmtId="0" fontId="6" fillId="0" borderId="0" xfId="0" applyFont="1" applyFill="1" applyBorder="1" applyAlignment="1">
      <alignment horizontal="center"/>
    </xf>
    <xf numFmtId="16" fontId="6" fillId="0" borderId="3" xfId="0" applyNumberFormat="1" applyFont="1" applyFill="1" applyBorder="1" applyAlignment="1">
      <alignment horizontal="center"/>
    </xf>
    <xf numFmtId="16" fontId="6" fillId="0" borderId="4" xfId="0" applyNumberFormat="1" applyFont="1" applyFill="1" applyBorder="1" applyAlignment="1">
      <alignment horizontal="center"/>
    </xf>
    <xf numFmtId="0" fontId="0" fillId="0" borderId="0" xfId="0" applyFill="1" applyAlignment="1">
      <alignment vertical="center"/>
    </xf>
    <xf numFmtId="0" fontId="5" fillId="0" borderId="0" xfId="0" applyFont="1" applyFill="1" applyBorder="1" applyAlignment="1">
      <alignment horizontal="center" vertical="top" wrapText="1"/>
    </xf>
    <xf numFmtId="0" fontId="1" fillId="0" borderId="0" xfId="0" applyFont="1" applyFill="1" applyAlignment="1">
      <alignment horizontal="justify" wrapText="1"/>
    </xf>
    <xf numFmtId="0" fontId="31" fillId="0" borderId="0" xfId="0" applyFont="1" applyFill="1" applyAlignment="1">
      <alignment horizontal="left" vertical="center" wrapText="1"/>
    </xf>
    <xf numFmtId="0" fontId="6" fillId="0" borderId="0" xfId="0" applyFont="1" applyFill="1" applyAlignment="1">
      <alignment horizontal="justify" wrapText="1"/>
    </xf>
  </cellXfs>
  <cellStyles count="89">
    <cellStyle name="20% - Accent1 2" xfId="1" xr:uid="{00000000-0005-0000-0000-000000000000}"/>
    <cellStyle name="20% - Accent1 2 2" xfId="2" xr:uid="{00000000-0005-0000-0000-000001000000}"/>
    <cellStyle name="20% - Accent1 3" xfId="3" xr:uid="{00000000-0005-0000-0000-000002000000}"/>
    <cellStyle name="20% - Accent2 2" xfId="4" xr:uid="{00000000-0005-0000-0000-000003000000}"/>
    <cellStyle name="20% - Accent2 2 2" xfId="5" xr:uid="{00000000-0005-0000-0000-000004000000}"/>
    <cellStyle name="20% - Accent2 3" xfId="6" xr:uid="{00000000-0005-0000-0000-000005000000}"/>
    <cellStyle name="20% - Accent3 2" xfId="7" xr:uid="{00000000-0005-0000-0000-000006000000}"/>
    <cellStyle name="20% - Accent3 2 2" xfId="8" xr:uid="{00000000-0005-0000-0000-000007000000}"/>
    <cellStyle name="20% - Accent3 3" xfId="9" xr:uid="{00000000-0005-0000-0000-000008000000}"/>
    <cellStyle name="20% - Accent4 2" xfId="10" xr:uid="{00000000-0005-0000-0000-000009000000}"/>
    <cellStyle name="20% - Accent4 2 2" xfId="11" xr:uid="{00000000-0005-0000-0000-00000A000000}"/>
    <cellStyle name="20% - Accent4 3" xfId="12" xr:uid="{00000000-0005-0000-0000-00000B000000}"/>
    <cellStyle name="20% - Accent5 2" xfId="13" xr:uid="{00000000-0005-0000-0000-00000C000000}"/>
    <cellStyle name="20% - Accent5 2 2" xfId="14" xr:uid="{00000000-0005-0000-0000-00000D000000}"/>
    <cellStyle name="20% - Accent5 3" xfId="15" xr:uid="{00000000-0005-0000-0000-00000E000000}"/>
    <cellStyle name="20% - Accent6 2" xfId="16" xr:uid="{00000000-0005-0000-0000-00000F000000}"/>
    <cellStyle name="20% - Accent6 2 2" xfId="17" xr:uid="{00000000-0005-0000-0000-000010000000}"/>
    <cellStyle name="20% - Accent6 3" xfId="18" xr:uid="{00000000-0005-0000-0000-000011000000}"/>
    <cellStyle name="40% - Accent1 2" xfId="19" xr:uid="{00000000-0005-0000-0000-000012000000}"/>
    <cellStyle name="40% - Accent1 2 2" xfId="20" xr:uid="{00000000-0005-0000-0000-000013000000}"/>
    <cellStyle name="40% - Accent1 3" xfId="21" xr:uid="{00000000-0005-0000-0000-000014000000}"/>
    <cellStyle name="40% - Accent2 2" xfId="22" xr:uid="{00000000-0005-0000-0000-000015000000}"/>
    <cellStyle name="40% - Accent2 2 2" xfId="23" xr:uid="{00000000-0005-0000-0000-000016000000}"/>
    <cellStyle name="40% - Accent2 3" xfId="24" xr:uid="{00000000-0005-0000-0000-000017000000}"/>
    <cellStyle name="40% - Accent3 2" xfId="25" xr:uid="{00000000-0005-0000-0000-000018000000}"/>
    <cellStyle name="40% - Accent3 2 2" xfId="26" xr:uid="{00000000-0005-0000-0000-000019000000}"/>
    <cellStyle name="40% - Accent3 3" xfId="27" xr:uid="{00000000-0005-0000-0000-00001A000000}"/>
    <cellStyle name="40% - Accent4 2" xfId="28" xr:uid="{00000000-0005-0000-0000-00001B000000}"/>
    <cellStyle name="40% - Accent4 2 2" xfId="29" xr:uid="{00000000-0005-0000-0000-00001C000000}"/>
    <cellStyle name="40% - Accent4 3" xfId="30" xr:uid="{00000000-0005-0000-0000-00001D000000}"/>
    <cellStyle name="40% - Accent5 2" xfId="31" xr:uid="{00000000-0005-0000-0000-00001E000000}"/>
    <cellStyle name="40% - Accent5 2 2" xfId="32" xr:uid="{00000000-0005-0000-0000-00001F000000}"/>
    <cellStyle name="40% - Accent5 3" xfId="33" xr:uid="{00000000-0005-0000-0000-000020000000}"/>
    <cellStyle name="40% - Accent6 2" xfId="34" xr:uid="{00000000-0005-0000-0000-000021000000}"/>
    <cellStyle name="40% - Accent6 2 2" xfId="35" xr:uid="{00000000-0005-0000-0000-000022000000}"/>
    <cellStyle name="40% - Accent6 3" xfId="36" xr:uid="{00000000-0005-0000-0000-000023000000}"/>
    <cellStyle name="60% - Accent1 2" xfId="37" xr:uid="{00000000-0005-0000-0000-000024000000}"/>
    <cellStyle name="60% - Accent2 2" xfId="38" xr:uid="{00000000-0005-0000-0000-000025000000}"/>
    <cellStyle name="60% - Accent3 2" xfId="39" xr:uid="{00000000-0005-0000-0000-000026000000}"/>
    <cellStyle name="60% - Accent4 2" xfId="40" xr:uid="{00000000-0005-0000-0000-000027000000}"/>
    <cellStyle name="60% - Accent5 2" xfId="41" xr:uid="{00000000-0005-0000-0000-000028000000}"/>
    <cellStyle name="60% - Accent6 2" xfId="42" xr:uid="{00000000-0005-0000-0000-000029000000}"/>
    <cellStyle name="Accent1 2" xfId="43" xr:uid="{00000000-0005-0000-0000-00002A000000}"/>
    <cellStyle name="Accent2 2" xfId="44" xr:uid="{00000000-0005-0000-0000-00002B000000}"/>
    <cellStyle name="Accent3 2" xfId="45" xr:uid="{00000000-0005-0000-0000-00002C000000}"/>
    <cellStyle name="Accent4 2" xfId="46" xr:uid="{00000000-0005-0000-0000-00002D000000}"/>
    <cellStyle name="Accent5 2" xfId="47" xr:uid="{00000000-0005-0000-0000-00002E000000}"/>
    <cellStyle name="Accent6 2" xfId="48" xr:uid="{00000000-0005-0000-0000-00002F000000}"/>
    <cellStyle name="Bad 2" xfId="49" xr:uid="{00000000-0005-0000-0000-000030000000}"/>
    <cellStyle name="Calculation 2" xfId="50" xr:uid="{00000000-0005-0000-0000-000031000000}"/>
    <cellStyle name="Check Cell 2" xfId="51" xr:uid="{00000000-0005-0000-0000-000032000000}"/>
    <cellStyle name="Comma" xfId="52" builtinId="3"/>
    <cellStyle name="Comma [0] 2" xfId="53" xr:uid="{00000000-0005-0000-0000-000034000000}"/>
    <cellStyle name="Comma 2" xfId="54" xr:uid="{00000000-0005-0000-0000-000035000000}"/>
    <cellStyle name="Comma 3" xfId="55" xr:uid="{00000000-0005-0000-0000-000036000000}"/>
    <cellStyle name="Comma 4" xfId="56" xr:uid="{00000000-0005-0000-0000-000037000000}"/>
    <cellStyle name="Comma 5" xfId="88" xr:uid="{00000000-0005-0000-0000-000038000000}"/>
    <cellStyle name="Currency" xfId="57" builtinId="4"/>
    <cellStyle name="Currency [0] 2" xfId="58" xr:uid="{00000000-0005-0000-0000-00003A000000}"/>
    <cellStyle name="Currency 2" xfId="59" xr:uid="{00000000-0005-0000-0000-00003B000000}"/>
    <cellStyle name="Currency 3" xfId="60" xr:uid="{00000000-0005-0000-0000-00003C000000}"/>
    <cellStyle name="Currency 4" xfId="61" xr:uid="{00000000-0005-0000-0000-00003D000000}"/>
    <cellStyle name="Currency 5" xfId="87" xr:uid="{00000000-0005-0000-0000-00003E000000}"/>
    <cellStyle name="Explanatory Text" xfId="62" builtinId="53" customBuiltin="1"/>
    <cellStyle name="Explanatory Text 2" xfId="63" xr:uid="{00000000-0005-0000-0000-000040000000}"/>
    <cellStyle name="Good 2" xfId="64" xr:uid="{00000000-0005-0000-0000-000041000000}"/>
    <cellStyle name="Heading 1" xfId="65" builtinId="16" customBuiltin="1"/>
    <cellStyle name="Heading 1 2" xfId="66" xr:uid="{00000000-0005-0000-0000-000043000000}"/>
    <cellStyle name="Heading 2" xfId="67" builtinId="17" customBuiltin="1"/>
    <cellStyle name="Heading 2 2" xfId="68" xr:uid="{00000000-0005-0000-0000-000045000000}"/>
    <cellStyle name="Heading 3" xfId="69" builtinId="18" customBuiltin="1"/>
    <cellStyle name="Heading 3 2" xfId="70" xr:uid="{00000000-0005-0000-0000-000047000000}"/>
    <cellStyle name="Heading 4" xfId="71" builtinId="19" customBuiltin="1"/>
    <cellStyle name="Heading 4 2" xfId="72" xr:uid="{00000000-0005-0000-0000-000049000000}"/>
    <cellStyle name="Input 2" xfId="73" xr:uid="{00000000-0005-0000-0000-00004A000000}"/>
    <cellStyle name="Linked Cell" xfId="74" builtinId="24" customBuiltin="1"/>
    <cellStyle name="Linked Cell 2" xfId="75" xr:uid="{00000000-0005-0000-0000-00004C000000}"/>
    <cellStyle name="Neutral 2" xfId="76" xr:uid="{00000000-0005-0000-0000-00004D000000}"/>
    <cellStyle name="Normal" xfId="0" builtinId="0"/>
    <cellStyle name="Normal 2" xfId="77" xr:uid="{00000000-0005-0000-0000-00004F000000}"/>
    <cellStyle name="Normal 3" xfId="78" xr:uid="{00000000-0005-0000-0000-000050000000}"/>
    <cellStyle name="Normal 4" xfId="86" xr:uid="{00000000-0005-0000-0000-000051000000}"/>
    <cellStyle name="Note 2" xfId="79" xr:uid="{00000000-0005-0000-0000-000052000000}"/>
    <cellStyle name="Note 3" xfId="80" xr:uid="{00000000-0005-0000-0000-000053000000}"/>
    <cellStyle name="Output 2" xfId="81" xr:uid="{00000000-0005-0000-0000-000054000000}"/>
    <cellStyle name="Percent 2" xfId="82" xr:uid="{00000000-0005-0000-0000-000055000000}"/>
    <cellStyle name="Title 2" xfId="83" xr:uid="{00000000-0005-0000-0000-000056000000}"/>
    <cellStyle name="Total 2" xfId="84" xr:uid="{00000000-0005-0000-0000-000057000000}"/>
    <cellStyle name="Warning Text 2" xfId="85" xr:uid="{00000000-0005-0000-0000-000058000000}"/>
  </cellStyles>
  <dxfs count="0"/>
  <tableStyles count="0" defaultTableStyle="TableStyleMedium9" defaultPivotStyle="PivotStyleLight16"/>
  <colors>
    <mruColors>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4437781</xdr:colOff>
      <xdr:row>1</xdr:row>
      <xdr:rowOff>212725</xdr:rowOff>
    </xdr:from>
    <xdr:to>
      <xdr:col>17</xdr:col>
      <xdr:colOff>263679</xdr:colOff>
      <xdr:row>1</xdr:row>
      <xdr:rowOff>1201118</xdr:rowOff>
    </xdr:to>
    <xdr:pic>
      <xdr:nvPicPr>
        <xdr:cNvPr id="6" name="Picture 5" descr="Audacy logo">
          <a:extLst>
            <a:ext uri="{FF2B5EF4-FFF2-40B4-BE49-F238E27FC236}">
              <a16:creationId xmlns:a16="http://schemas.microsoft.com/office/drawing/2014/main" id="{B23BEF20-94D2-4D06-818D-A656AFB83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7667" y="407555"/>
          <a:ext cx="4160273" cy="988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unnane\Downloads\Q1%202023%20Earnings%20Release%20Tables%204.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2023"/>
      <sheetName val="Q3 2022"/>
    </sheetNames>
    <sheetDataSet>
      <sheetData sheetId="0">
        <row r="14">
          <cell r="D14">
            <v>17442</v>
          </cell>
        </row>
        <row r="18">
          <cell r="D18">
            <v>2421</v>
          </cell>
        </row>
        <row r="35">
          <cell r="D35">
            <v>141115</v>
          </cell>
        </row>
        <row r="78">
          <cell r="D78">
            <v>-35901</v>
          </cell>
        </row>
        <row r="79">
          <cell r="D79">
            <v>-8689</v>
          </cell>
        </row>
        <row r="80">
          <cell r="D80">
            <v>32381</v>
          </cell>
        </row>
        <row r="81">
          <cell r="D81">
            <v>1178</v>
          </cell>
        </row>
        <row r="82">
          <cell r="D82">
            <v>712</v>
          </cell>
        </row>
        <row r="84">
          <cell r="D84">
            <v>46</v>
          </cell>
        </row>
        <row r="86">
          <cell r="D86">
            <v>91</v>
          </cell>
        </row>
        <row r="87">
          <cell r="D87">
            <v>39.027490000000086</v>
          </cell>
        </row>
        <row r="88">
          <cell r="D88">
            <v>1146.4997100000001</v>
          </cell>
        </row>
        <row r="89">
          <cell r="D89">
            <v>5050</v>
          </cell>
        </row>
        <row r="90">
          <cell r="D90">
            <v>0</v>
          </cell>
        </row>
        <row r="99">
          <cell r="D99">
            <v>-12404</v>
          </cell>
        </row>
        <row r="102">
          <cell r="D102">
            <v>1264</v>
          </cell>
        </row>
        <row r="103">
          <cell r="D103">
            <v>-256</v>
          </cell>
        </row>
        <row r="104">
          <cell r="D104">
            <v>-13618</v>
          </cell>
        </row>
        <row r="106">
          <cell r="D106">
            <v>-239</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topLeftCell="A4" zoomScale="88" zoomScaleNormal="88" workbookViewId="0">
      <selection activeCell="AJ30" sqref="AJ30"/>
    </sheetView>
  </sheetViews>
  <sheetFormatPr defaultColWidth="8.83203125" defaultRowHeight="12.75" outlineLevelRow="1" outlineLevelCol="1" x14ac:dyDescent="0.2"/>
  <cols>
    <col min="1" max="1" width="2.33203125" style="6" customWidth="1"/>
    <col min="2" max="2" width="79.6640625" style="6" customWidth="1"/>
    <col min="3" max="3" width="3.5" style="6" customWidth="1"/>
    <col min="4" max="4" width="2.33203125" style="6" customWidth="1"/>
    <col min="5" max="5" width="10.83203125" style="6" customWidth="1"/>
    <col min="6" max="6" width="2.83203125" style="6" customWidth="1"/>
    <col min="7" max="7" width="2.33203125" style="6" customWidth="1"/>
    <col min="8" max="8" width="10.83203125" style="6" customWidth="1"/>
    <col min="9" max="9" width="1.5" style="6" customWidth="1"/>
    <col min="10" max="10" width="1.33203125" style="6" customWidth="1"/>
    <col min="11" max="11" width="2.33203125" style="6" customWidth="1"/>
    <col min="12" max="12" width="10.83203125" style="6" customWidth="1"/>
    <col min="13" max="13" width="1.5" style="6" customWidth="1"/>
    <col min="14" max="14" width="2.1640625" style="6" bestFit="1" customWidth="1"/>
    <col min="15" max="15" width="10.83203125" style="6" customWidth="1"/>
    <col min="16" max="16" width="1.33203125" style="6" customWidth="1"/>
    <col min="17" max="17" width="2.1640625" style="6" bestFit="1" customWidth="1"/>
    <col min="18" max="18" width="10.83203125" style="6" customWidth="1"/>
    <col min="19" max="19" width="1.33203125" style="6" customWidth="1"/>
    <col min="20" max="20" width="2.1640625" style="6" bestFit="1" customWidth="1"/>
    <col min="21" max="21" width="12" style="6" bestFit="1" customWidth="1"/>
    <col min="22" max="22" width="1.33203125" style="6" customWidth="1"/>
    <col min="23" max="23" width="2.1640625" style="6" bestFit="1" customWidth="1"/>
    <col min="24" max="24" width="10.83203125" style="6" customWidth="1"/>
    <col min="25" max="25" width="1.33203125" style="6" customWidth="1"/>
    <col min="26" max="26" width="2.1640625" style="6" customWidth="1" outlineLevel="1"/>
    <col min="27" max="27" width="10.83203125" style="6" customWidth="1" outlineLevel="1"/>
    <col min="28" max="28" width="1.33203125" style="7" customWidth="1" outlineLevel="1"/>
    <col min="29" max="29" width="2.1640625" style="6" customWidth="1" outlineLevel="1"/>
    <col min="30" max="30" width="11.33203125" style="6" customWidth="1" outlineLevel="1"/>
    <col min="31" max="31" width="1.33203125" style="6" customWidth="1" outlineLevel="1"/>
    <col min="32" max="32" width="2.1640625" style="6" customWidth="1" outlineLevel="1"/>
    <col min="33" max="33" width="11" style="6" customWidth="1" outlineLevel="1"/>
    <col min="34" max="34" width="1.83203125" style="6" customWidth="1"/>
    <col min="35" max="35" width="12" style="6" bestFit="1" customWidth="1"/>
    <col min="36" max="36" width="17.33203125" style="6" customWidth="1"/>
    <col min="37" max="37" width="14.1640625" style="6" customWidth="1"/>
    <col min="38" max="16384" width="8.83203125" style="6"/>
  </cols>
  <sheetData>
    <row r="1" spans="2:36" ht="15" customHeight="1" x14ac:dyDescent="0.2">
      <c r="B1" s="33"/>
      <c r="C1" s="33"/>
      <c r="D1" s="5"/>
      <c r="E1" s="7"/>
      <c r="F1" s="33"/>
      <c r="G1" s="5"/>
      <c r="H1" s="7"/>
      <c r="I1" s="7"/>
      <c r="J1" s="5"/>
      <c r="K1" s="5"/>
      <c r="L1" s="7"/>
      <c r="M1" s="7"/>
      <c r="N1" s="7"/>
      <c r="O1" s="7"/>
      <c r="P1" s="5"/>
      <c r="Q1" s="5"/>
      <c r="R1" s="7"/>
      <c r="S1" s="7"/>
      <c r="T1" s="7"/>
      <c r="U1" s="7"/>
      <c r="V1" s="7"/>
      <c r="W1" s="7"/>
      <c r="X1" s="7"/>
      <c r="Y1" s="7"/>
      <c r="Z1" s="7"/>
      <c r="AA1" s="7"/>
      <c r="AC1" s="7"/>
      <c r="AD1" s="7"/>
      <c r="AE1" s="7"/>
      <c r="AF1" s="7"/>
      <c r="AG1" s="7"/>
      <c r="AI1" s="36"/>
      <c r="AJ1" s="36"/>
    </row>
    <row r="2" spans="2:36" ht="97.5" customHeight="1" x14ac:dyDescent="0.2">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38"/>
    </row>
    <row r="3" spans="2:36" ht="12.75" customHeight="1" x14ac:dyDescent="0.2">
      <c r="B3" s="20" t="s">
        <v>35</v>
      </c>
      <c r="C3" s="20"/>
      <c r="D3" s="20"/>
      <c r="E3" s="20"/>
      <c r="F3" s="20"/>
      <c r="G3" s="20"/>
      <c r="H3" s="20"/>
      <c r="I3" s="20"/>
      <c r="J3" s="20"/>
      <c r="K3" s="20"/>
      <c r="L3" s="20"/>
      <c r="M3" s="20"/>
      <c r="N3" s="20"/>
      <c r="O3" s="20"/>
      <c r="P3" s="20"/>
      <c r="Q3" s="20"/>
      <c r="R3" s="20"/>
      <c r="S3" s="24"/>
      <c r="T3" s="24"/>
      <c r="U3" s="24"/>
      <c r="V3" s="24"/>
      <c r="W3" s="24"/>
      <c r="X3" s="24"/>
      <c r="Y3" s="24"/>
      <c r="Z3" s="24"/>
      <c r="AA3" s="24"/>
      <c r="AB3" s="82"/>
      <c r="AC3" s="24"/>
      <c r="AD3" s="24"/>
      <c r="AE3" s="37"/>
      <c r="AF3" s="37"/>
      <c r="AG3" s="37"/>
      <c r="AH3" s="38"/>
    </row>
    <row r="4" spans="2:36" ht="12.75" customHeight="1" x14ac:dyDescent="0.2">
      <c r="B4" s="20" t="s">
        <v>2</v>
      </c>
      <c r="C4" s="20"/>
      <c r="D4" s="20"/>
      <c r="E4" s="20"/>
      <c r="F4" s="20"/>
      <c r="G4" s="20"/>
      <c r="H4" s="20"/>
      <c r="I4" s="20"/>
      <c r="J4" s="20"/>
      <c r="K4" s="20"/>
      <c r="L4" s="20"/>
      <c r="M4" s="20"/>
      <c r="N4" s="20"/>
      <c r="O4" s="20"/>
      <c r="P4" s="20"/>
      <c r="Q4" s="20"/>
      <c r="R4" s="20"/>
      <c r="S4" s="24"/>
      <c r="T4" s="24"/>
      <c r="U4" s="24"/>
      <c r="V4" s="24"/>
      <c r="W4" s="24"/>
      <c r="X4" s="24"/>
      <c r="Y4" s="24"/>
      <c r="Z4" s="24"/>
      <c r="AA4" s="24"/>
      <c r="AB4" s="82"/>
      <c r="AC4" s="24"/>
      <c r="AD4" s="24"/>
      <c r="AE4" s="37"/>
      <c r="AF4" s="37"/>
      <c r="AG4" s="37"/>
      <c r="AH4" s="38"/>
    </row>
    <row r="5" spans="2:36" ht="12.75" customHeight="1" x14ac:dyDescent="0.2">
      <c r="B5" s="20" t="s">
        <v>26</v>
      </c>
      <c r="C5" s="20"/>
      <c r="D5" s="20"/>
      <c r="E5" s="20"/>
      <c r="F5" s="20"/>
      <c r="G5" s="20"/>
      <c r="H5" s="20"/>
      <c r="I5" s="20"/>
      <c r="J5" s="20"/>
      <c r="K5" s="20"/>
      <c r="L5" s="20"/>
      <c r="M5" s="20"/>
      <c r="N5" s="20"/>
      <c r="O5" s="20"/>
      <c r="P5" s="20"/>
      <c r="Q5" s="20"/>
      <c r="R5" s="20"/>
      <c r="S5" s="24"/>
      <c r="T5" s="24"/>
      <c r="AH5" s="38"/>
    </row>
    <row r="6" spans="2:36" ht="12.75" customHeight="1" x14ac:dyDescent="0.2">
      <c r="B6" s="20" t="s">
        <v>3</v>
      </c>
      <c r="C6" s="20"/>
      <c r="D6" s="20"/>
      <c r="E6" s="39"/>
      <c r="F6" s="20"/>
      <c r="G6" s="20"/>
      <c r="H6" s="39"/>
      <c r="I6" s="39"/>
      <c r="J6" s="20"/>
      <c r="K6" s="20"/>
      <c r="L6" s="39"/>
      <c r="M6" s="39"/>
      <c r="N6" s="39"/>
      <c r="O6" s="39"/>
      <c r="P6" s="20"/>
      <c r="Q6" s="20"/>
      <c r="R6" s="39"/>
      <c r="S6" s="82"/>
      <c r="T6" s="82"/>
      <c r="U6" s="7"/>
      <c r="V6" s="7"/>
      <c r="W6" s="7"/>
      <c r="X6" s="7"/>
      <c r="Y6" s="7"/>
      <c r="Z6" s="7"/>
      <c r="AA6" s="7"/>
      <c r="AC6" s="7"/>
      <c r="AD6" s="7"/>
      <c r="AE6" s="7"/>
      <c r="AF6" s="7"/>
      <c r="AG6" s="7"/>
      <c r="AH6" s="38"/>
    </row>
    <row r="7" spans="2:36" ht="12.75" customHeight="1" x14ac:dyDescent="0.2">
      <c r="B7" s="24"/>
      <c r="C7" s="24"/>
      <c r="D7" s="87"/>
      <c r="E7" s="40"/>
      <c r="F7" s="24"/>
      <c r="G7" s="82"/>
      <c r="H7" s="40"/>
      <c r="I7" s="40"/>
      <c r="J7" s="24"/>
      <c r="K7" s="82"/>
      <c r="L7" s="40"/>
      <c r="M7" s="40"/>
      <c r="N7" s="40"/>
      <c r="O7" s="40"/>
      <c r="P7" s="24"/>
      <c r="Q7" s="82"/>
      <c r="R7" s="40"/>
      <c r="S7" s="40"/>
      <c r="T7" s="40"/>
      <c r="U7" s="40"/>
      <c r="V7" s="40"/>
      <c r="W7" s="40"/>
      <c r="X7" s="40"/>
      <c r="Y7" s="40"/>
      <c r="Z7" s="40"/>
      <c r="AA7" s="40"/>
      <c r="AB7" s="40"/>
      <c r="AC7" s="40"/>
      <c r="AD7" s="40"/>
      <c r="AE7" s="40"/>
      <c r="AF7" s="40"/>
      <c r="AG7" s="40"/>
      <c r="AH7" s="38"/>
    </row>
    <row r="8" spans="2:36" ht="25.5" x14ac:dyDescent="0.2">
      <c r="B8" s="95" t="s">
        <v>31</v>
      </c>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38"/>
    </row>
    <row r="9" spans="2:36" ht="12.95" customHeight="1" x14ac:dyDescent="0.2">
      <c r="D9" s="92" t="s">
        <v>1</v>
      </c>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row>
    <row r="10" spans="2:36" x14ac:dyDescent="0.2">
      <c r="B10" s="4"/>
      <c r="C10" s="4"/>
      <c r="D10" s="92">
        <v>45016</v>
      </c>
      <c r="E10" s="92"/>
      <c r="F10" s="4"/>
      <c r="G10" s="92">
        <v>44926</v>
      </c>
      <c r="H10" s="92"/>
      <c r="I10" s="81"/>
      <c r="J10" s="3"/>
      <c r="K10" s="92">
        <v>44834</v>
      </c>
      <c r="L10" s="92"/>
      <c r="M10" s="81"/>
      <c r="N10" s="92">
        <v>44742</v>
      </c>
      <c r="O10" s="92"/>
      <c r="P10" s="21"/>
      <c r="Q10" s="92">
        <v>44651</v>
      </c>
      <c r="R10" s="92"/>
      <c r="S10" s="3"/>
      <c r="T10" s="92">
        <v>44561</v>
      </c>
      <c r="U10" s="92"/>
      <c r="V10" s="7"/>
      <c r="W10" s="92">
        <v>44469</v>
      </c>
      <c r="X10" s="92"/>
      <c r="Z10" s="92">
        <v>44377</v>
      </c>
      <c r="AA10" s="92"/>
      <c r="AB10" s="21"/>
      <c r="AC10" s="92">
        <v>44286</v>
      </c>
      <c r="AD10" s="92"/>
      <c r="AF10" s="92">
        <v>44196</v>
      </c>
      <c r="AG10" s="92"/>
    </row>
    <row r="11" spans="2:36" x14ac:dyDescent="0.2">
      <c r="B11" s="4"/>
      <c r="C11" s="4"/>
      <c r="D11" s="88">
        <v>2023</v>
      </c>
      <c r="E11" s="88"/>
      <c r="F11" s="4"/>
      <c r="G11" s="88">
        <v>2022</v>
      </c>
      <c r="H11" s="88"/>
      <c r="I11" s="35"/>
      <c r="J11" s="82"/>
      <c r="K11" s="88">
        <v>2022</v>
      </c>
      <c r="L11" s="88"/>
      <c r="M11" s="35"/>
      <c r="N11" s="88">
        <v>2022</v>
      </c>
      <c r="O11" s="88"/>
      <c r="P11" s="65"/>
      <c r="Q11" s="88">
        <v>2022</v>
      </c>
      <c r="R11" s="88"/>
      <c r="S11" s="82"/>
      <c r="T11" s="88">
        <v>2021</v>
      </c>
      <c r="U11" s="88"/>
      <c r="V11" s="22"/>
      <c r="W11" s="88">
        <v>2021</v>
      </c>
      <c r="X11" s="88"/>
      <c r="Z11" s="88">
        <v>2021</v>
      </c>
      <c r="AA11" s="88"/>
      <c r="AB11" s="82"/>
      <c r="AC11" s="88">
        <v>2021</v>
      </c>
      <c r="AD11" s="88"/>
      <c r="AF11" s="89">
        <v>2020</v>
      </c>
      <c r="AG11" s="89"/>
    </row>
    <row r="12" spans="2:36" ht="12.75" customHeight="1" x14ac:dyDescent="0.2">
      <c r="B12" s="19" t="s">
        <v>20</v>
      </c>
      <c r="C12" s="19"/>
      <c r="D12" s="7"/>
      <c r="E12" s="7"/>
      <c r="F12" s="19"/>
      <c r="G12" s="7"/>
      <c r="H12" s="7"/>
      <c r="I12" s="82"/>
      <c r="J12" s="10"/>
      <c r="K12" s="7"/>
      <c r="L12" s="7"/>
      <c r="M12" s="82"/>
      <c r="N12" s="7"/>
      <c r="O12" s="7"/>
      <c r="P12" s="7"/>
      <c r="Q12" s="91"/>
      <c r="R12" s="91"/>
      <c r="S12" s="22"/>
      <c r="T12" s="82"/>
      <c r="U12" s="91"/>
      <c r="V12" s="91"/>
      <c r="W12" s="91"/>
      <c r="X12" s="91"/>
      <c r="Y12" s="22"/>
      <c r="Z12" s="91"/>
      <c r="AA12" s="91"/>
      <c r="AB12" s="22"/>
      <c r="AC12" s="91"/>
      <c r="AD12" s="91"/>
      <c r="AE12" s="22"/>
      <c r="AF12" s="91"/>
      <c r="AG12" s="91"/>
      <c r="AH12" s="50"/>
      <c r="AI12" s="7"/>
    </row>
    <row r="13" spans="2:36" ht="12.75" customHeight="1" x14ac:dyDescent="0.2">
      <c r="B13" s="25" t="s">
        <v>32</v>
      </c>
      <c r="C13" s="25"/>
      <c r="D13" s="1" t="s">
        <v>8</v>
      </c>
      <c r="E13" s="71">
        <v>159309</v>
      </c>
      <c r="F13" s="25"/>
      <c r="G13" s="1" t="s">
        <v>8</v>
      </c>
      <c r="H13" s="71">
        <v>213643</v>
      </c>
      <c r="I13" s="63"/>
      <c r="J13" s="10"/>
      <c r="K13" s="1" t="s">
        <v>8</v>
      </c>
      <c r="L13" s="71">
        <v>204742</v>
      </c>
      <c r="M13" s="63"/>
      <c r="N13" s="1" t="s">
        <v>8</v>
      </c>
      <c r="O13" s="71">
        <v>204486</v>
      </c>
      <c r="P13" s="7"/>
      <c r="Q13" s="1" t="s">
        <v>8</v>
      </c>
      <c r="R13" s="71">
        <v>175135</v>
      </c>
      <c r="S13" s="29"/>
      <c r="T13" s="1" t="s">
        <v>8</v>
      </c>
      <c r="U13" s="71">
        <v>222127</v>
      </c>
      <c r="V13" s="29"/>
      <c r="W13" s="1" t="s">
        <v>8</v>
      </c>
      <c r="X13" s="63">
        <v>220562</v>
      </c>
      <c r="Y13" s="29"/>
      <c r="Z13" s="1" t="s">
        <v>8</v>
      </c>
      <c r="AA13" s="29">
        <v>202797</v>
      </c>
      <c r="AB13" s="29"/>
      <c r="AC13" s="1" t="s">
        <v>8</v>
      </c>
      <c r="AD13" s="29">
        <v>154294</v>
      </c>
      <c r="AE13" s="29"/>
      <c r="AF13" s="33" t="s">
        <v>8</v>
      </c>
      <c r="AG13" s="29">
        <v>216852</v>
      </c>
      <c r="AH13" s="50"/>
      <c r="AI13" s="73"/>
      <c r="AJ13" s="74"/>
    </row>
    <row r="14" spans="2:36" ht="12.75" customHeight="1" x14ac:dyDescent="0.2">
      <c r="B14" s="25" t="s">
        <v>33</v>
      </c>
      <c r="C14" s="25"/>
      <c r="D14" s="7"/>
      <c r="E14" s="63">
        <v>56925</v>
      </c>
      <c r="F14" s="25"/>
      <c r="G14" s="7"/>
      <c r="H14" s="63">
        <v>69111</v>
      </c>
      <c r="I14" s="63"/>
      <c r="J14" s="4"/>
      <c r="K14" s="7"/>
      <c r="L14" s="63">
        <v>62685</v>
      </c>
      <c r="M14" s="63"/>
      <c r="N14" s="7"/>
      <c r="O14" s="63">
        <v>69300</v>
      </c>
      <c r="P14" s="7"/>
      <c r="Q14" s="4"/>
      <c r="R14" s="63">
        <v>58039</v>
      </c>
      <c r="S14" s="29"/>
      <c r="T14" s="29"/>
      <c r="U14" s="63">
        <v>68079</v>
      </c>
      <c r="V14" s="29"/>
      <c r="W14" s="29"/>
      <c r="X14" s="63">
        <v>61378</v>
      </c>
      <c r="Y14" s="29"/>
      <c r="Z14" s="29"/>
      <c r="AA14" s="29">
        <v>58435</v>
      </c>
      <c r="AB14" s="29"/>
      <c r="AC14" s="29"/>
      <c r="AD14" s="29">
        <v>49840</v>
      </c>
      <c r="AE14" s="29"/>
      <c r="AF14" s="29"/>
      <c r="AG14" s="29">
        <v>58800</v>
      </c>
      <c r="AH14" s="50"/>
      <c r="AI14" s="73"/>
      <c r="AJ14" s="74"/>
    </row>
    <row r="15" spans="2:36" ht="12.75" customHeight="1" x14ac:dyDescent="0.2">
      <c r="B15" s="25" t="s">
        <v>21</v>
      </c>
      <c r="C15" s="25"/>
      <c r="D15" s="7"/>
      <c r="E15" s="63">
        <v>19868</v>
      </c>
      <c r="F15" s="25"/>
      <c r="G15" s="7"/>
      <c r="H15" s="63">
        <v>23305</v>
      </c>
      <c r="I15" s="63"/>
      <c r="J15" s="4"/>
      <c r="K15" s="7"/>
      <c r="L15" s="63">
        <v>23663</v>
      </c>
      <c r="M15" s="63"/>
      <c r="N15" s="7"/>
      <c r="O15" s="63">
        <v>21789</v>
      </c>
      <c r="P15" s="7"/>
      <c r="Q15" s="4"/>
      <c r="R15" s="63">
        <v>21141</v>
      </c>
      <c r="S15" s="29"/>
      <c r="T15" s="29"/>
      <c r="U15" s="63">
        <v>22463</v>
      </c>
      <c r="V15" s="29"/>
      <c r="W15" s="29"/>
      <c r="X15" s="63">
        <v>23453</v>
      </c>
      <c r="Y15" s="29"/>
      <c r="Z15" s="29"/>
      <c r="AA15" s="29">
        <v>20603</v>
      </c>
      <c r="AB15" s="29"/>
      <c r="AC15" s="29"/>
      <c r="AD15" s="29">
        <v>17570</v>
      </c>
      <c r="AE15" s="29"/>
      <c r="AF15" s="29"/>
      <c r="AG15" s="29">
        <v>23457</v>
      </c>
      <c r="AH15" s="50"/>
      <c r="AI15" s="73"/>
      <c r="AJ15" s="74"/>
    </row>
    <row r="16" spans="2:36" ht="12.75" customHeight="1" x14ac:dyDescent="0.2">
      <c r="B16" s="25" t="s">
        <v>22</v>
      </c>
      <c r="C16" s="25"/>
      <c r="D16" s="7"/>
      <c r="E16" s="63">
        <v>12444</v>
      </c>
      <c r="F16" s="25"/>
      <c r="G16" s="7"/>
      <c r="H16" s="63">
        <v>24350</v>
      </c>
      <c r="I16" s="63"/>
      <c r="J16" s="4"/>
      <c r="K16" s="7"/>
      <c r="L16" s="63">
        <v>13760</v>
      </c>
      <c r="M16" s="63"/>
      <c r="N16" s="7"/>
      <c r="O16" s="63">
        <v>11638</v>
      </c>
      <c r="P16" s="7"/>
      <c r="Q16" s="4"/>
      <c r="R16" s="63">
        <v>10327</v>
      </c>
      <c r="S16" s="29"/>
      <c r="T16" s="29"/>
      <c r="U16" s="63">
        <v>20297</v>
      </c>
      <c r="V16" s="29"/>
      <c r="W16" s="29"/>
      <c r="X16" s="63">
        <v>12093</v>
      </c>
      <c r="Y16" s="29"/>
      <c r="Z16" s="29"/>
      <c r="AA16" s="29">
        <v>10771</v>
      </c>
      <c r="AB16" s="29"/>
      <c r="AC16" s="29"/>
      <c r="AD16" s="29">
        <v>9158</v>
      </c>
      <c r="AE16" s="29"/>
      <c r="AF16" s="29"/>
      <c r="AG16" s="29">
        <v>9607</v>
      </c>
      <c r="AH16" s="50"/>
      <c r="AI16" s="73"/>
      <c r="AJ16" s="74"/>
    </row>
    <row r="17" spans="2:37" ht="12.75" customHeight="1" x14ac:dyDescent="0.2">
      <c r="B17" s="25" t="s">
        <v>23</v>
      </c>
      <c r="C17" s="25"/>
      <c r="D17" s="7"/>
      <c r="E17" s="63">
        <v>11089</v>
      </c>
      <c r="F17" s="25"/>
      <c r="G17" s="7"/>
      <c r="H17" s="63">
        <v>11552</v>
      </c>
      <c r="I17" s="63"/>
      <c r="J17" s="4"/>
      <c r="K17" s="7"/>
      <c r="L17" s="63">
        <v>12119</v>
      </c>
      <c r="M17" s="63"/>
      <c r="N17" s="7"/>
      <c r="O17" s="63">
        <v>12226</v>
      </c>
      <c r="P17" s="7"/>
      <c r="Q17" s="4"/>
      <c r="R17" s="63">
        <v>10653</v>
      </c>
      <c r="S17" s="29"/>
      <c r="T17" s="29"/>
      <c r="U17" s="63">
        <v>11766</v>
      </c>
      <c r="V17" s="29"/>
      <c r="W17" s="30"/>
      <c r="X17" s="63">
        <v>11957</v>
      </c>
      <c r="Y17" s="29"/>
      <c r="Z17" s="29"/>
      <c r="AA17" s="29">
        <v>11858</v>
      </c>
      <c r="AB17" s="29"/>
      <c r="AC17" s="29"/>
      <c r="AD17" s="29">
        <v>9902</v>
      </c>
      <c r="AE17" s="29"/>
      <c r="AF17" s="29"/>
      <c r="AG17" s="29">
        <v>10779</v>
      </c>
      <c r="AH17" s="50"/>
      <c r="AI17" s="73"/>
      <c r="AJ17" s="74"/>
    </row>
    <row r="18" spans="2:37" ht="12.75" customHeight="1" thickBot="1" x14ac:dyDescent="0.25">
      <c r="B18" s="25" t="s">
        <v>34</v>
      </c>
      <c r="C18" s="25"/>
      <c r="D18" s="46" t="s">
        <v>8</v>
      </c>
      <c r="E18" s="31">
        <f>SUM(E13:E17)</f>
        <v>259635</v>
      </c>
      <c r="F18" s="25"/>
      <c r="G18" s="46" t="s">
        <v>8</v>
      </c>
      <c r="H18" s="31">
        <f>SUM(H13:H17)</f>
        <v>341961</v>
      </c>
      <c r="I18" s="31"/>
      <c r="J18" s="4"/>
      <c r="K18" s="46" t="s">
        <v>8</v>
      </c>
      <c r="L18" s="31">
        <f>SUM(L13:L17)</f>
        <v>316969</v>
      </c>
      <c r="M18" s="31"/>
      <c r="N18" s="46" t="s">
        <v>8</v>
      </c>
      <c r="O18" s="31">
        <f>SUM(O13:O17)</f>
        <v>319439</v>
      </c>
      <c r="P18" s="7"/>
      <c r="Q18" s="46" t="s">
        <v>8</v>
      </c>
      <c r="R18" s="31">
        <f>SUM(R13:R17)</f>
        <v>275295</v>
      </c>
      <c r="S18" s="29"/>
      <c r="T18" s="46" t="s">
        <v>8</v>
      </c>
      <c r="U18" s="31">
        <f>SUM(U13:U17)</f>
        <v>344732</v>
      </c>
      <c r="V18" s="29"/>
      <c r="W18" s="46" t="s">
        <v>8</v>
      </c>
      <c r="X18" s="31">
        <f>SUM(X13:X17)</f>
        <v>329443</v>
      </c>
      <c r="Y18" s="29"/>
      <c r="Z18" s="46" t="s">
        <v>8</v>
      </c>
      <c r="AA18" s="31">
        <f>SUM(AA13:AA17)</f>
        <v>304464</v>
      </c>
      <c r="AB18" s="41"/>
      <c r="AC18" s="46" t="s">
        <v>8</v>
      </c>
      <c r="AD18" s="31">
        <f>SUM(AD13:AD17)</f>
        <v>240764</v>
      </c>
      <c r="AE18" s="30"/>
      <c r="AF18" s="46" t="s">
        <v>8</v>
      </c>
      <c r="AG18" s="31">
        <f>SUM(AG13:AG17)</f>
        <v>319495</v>
      </c>
      <c r="AH18" s="50"/>
      <c r="AI18" s="12"/>
    </row>
    <row r="19" spans="2:37" ht="5.25" customHeight="1" thickTop="1" x14ac:dyDescent="0.2">
      <c r="B19" s="25"/>
      <c r="C19" s="25"/>
      <c r="D19" s="3"/>
      <c r="E19" s="3"/>
      <c r="F19" s="25"/>
      <c r="G19" s="3"/>
      <c r="H19" s="3"/>
      <c r="I19" s="29"/>
      <c r="J19" s="4"/>
      <c r="K19" s="3"/>
      <c r="L19" s="3"/>
      <c r="M19" s="29"/>
      <c r="N19" s="3"/>
      <c r="O19" s="29"/>
      <c r="P19" s="7"/>
      <c r="Q19" s="3"/>
      <c r="R19" s="29"/>
      <c r="S19" s="29"/>
      <c r="T19" s="3"/>
      <c r="U19" s="29"/>
      <c r="V19" s="29"/>
      <c r="W19" s="3"/>
      <c r="X19" s="29"/>
      <c r="Y19" s="29"/>
      <c r="Z19" s="3"/>
      <c r="AA19" s="29"/>
      <c r="AB19" s="41"/>
      <c r="AC19" s="3"/>
      <c r="AD19" s="29"/>
      <c r="AE19" s="30"/>
      <c r="AF19" s="3"/>
      <c r="AG19" s="29"/>
      <c r="AH19" s="50"/>
      <c r="AI19" s="12"/>
    </row>
    <row r="20" spans="2:37" ht="12.75" customHeight="1" thickBot="1" x14ac:dyDescent="0.25">
      <c r="B20" s="25" t="s">
        <v>24</v>
      </c>
      <c r="C20" s="25"/>
      <c r="D20" s="47" t="s">
        <v>8</v>
      </c>
      <c r="E20" s="78">
        <v>846</v>
      </c>
      <c r="F20" s="25"/>
      <c r="G20" s="47" t="s">
        <v>8</v>
      </c>
      <c r="H20" s="78">
        <v>13148</v>
      </c>
      <c r="I20" s="31"/>
      <c r="J20" s="24"/>
      <c r="K20" s="47" t="s">
        <v>8</v>
      </c>
      <c r="L20" s="78">
        <v>6900</v>
      </c>
      <c r="M20" s="31"/>
      <c r="N20" s="47" t="s">
        <v>8</v>
      </c>
      <c r="O20" s="78">
        <v>4029</v>
      </c>
      <c r="P20" s="7"/>
      <c r="Q20" s="47" t="s">
        <v>8</v>
      </c>
      <c r="R20" s="78">
        <v>1259</v>
      </c>
      <c r="S20" s="29"/>
      <c r="T20" s="47" t="s">
        <v>8</v>
      </c>
      <c r="U20" s="78">
        <v>3700</v>
      </c>
      <c r="V20" s="29">
        <v>685</v>
      </c>
      <c r="W20" s="47" t="s">
        <v>8</v>
      </c>
      <c r="X20" s="78">
        <v>2395</v>
      </c>
      <c r="Y20" s="29"/>
      <c r="Z20" s="47" t="s">
        <v>8</v>
      </c>
      <c r="AA20" s="78">
        <v>2294</v>
      </c>
      <c r="AB20" s="41"/>
      <c r="AC20" s="47" t="s">
        <v>8</v>
      </c>
      <c r="AD20" s="78">
        <v>1263</v>
      </c>
      <c r="AE20" s="30"/>
      <c r="AF20" s="47" t="s">
        <v>8</v>
      </c>
      <c r="AG20" s="31">
        <v>18891</v>
      </c>
      <c r="AH20" s="50"/>
      <c r="AI20" s="7"/>
    </row>
    <row r="21" spans="2:37" ht="12.75" customHeight="1" thickTop="1" x14ac:dyDescent="0.2">
      <c r="B21" s="4"/>
      <c r="C21" s="4"/>
      <c r="D21" s="7"/>
      <c r="E21" s="7"/>
      <c r="F21" s="4"/>
      <c r="G21" s="7"/>
      <c r="H21" s="7"/>
      <c r="I21" s="23"/>
      <c r="J21" s="4"/>
      <c r="K21" s="7"/>
      <c r="L21" s="7"/>
      <c r="M21" s="23"/>
      <c r="N21" s="23"/>
      <c r="O21" s="23"/>
      <c r="P21" s="3"/>
      <c r="Q21" s="4"/>
      <c r="R21" s="23"/>
      <c r="S21" s="23"/>
      <c r="T21" s="4"/>
      <c r="U21" s="23"/>
      <c r="V21" s="23"/>
      <c r="W21" s="23"/>
      <c r="X21" s="23"/>
      <c r="Y21" s="23"/>
      <c r="Z21" s="23"/>
      <c r="AA21" s="23"/>
      <c r="AB21" s="37"/>
      <c r="AC21" s="23"/>
      <c r="AD21" s="23"/>
      <c r="AF21" s="7"/>
      <c r="AG21" s="12"/>
      <c r="AH21" s="50"/>
      <c r="AJ21" s="11"/>
    </row>
    <row r="22" spans="2:37" ht="12.75" customHeight="1" x14ac:dyDescent="0.2">
      <c r="B22" s="3"/>
      <c r="C22" s="3"/>
      <c r="D22" s="3"/>
      <c r="E22" s="3"/>
      <c r="F22" s="3"/>
      <c r="G22" s="3"/>
      <c r="H22" s="3"/>
      <c r="I22" s="3"/>
      <c r="J22" s="3"/>
      <c r="K22" s="3"/>
      <c r="L22" s="3"/>
      <c r="M22" s="3"/>
      <c r="N22" s="3"/>
      <c r="O22" s="3"/>
      <c r="P22" s="3"/>
      <c r="Q22" s="91"/>
      <c r="R22" s="91"/>
      <c r="S22" s="91"/>
      <c r="T22" s="91"/>
      <c r="U22" s="91"/>
      <c r="V22" s="91"/>
      <c r="W22" s="91"/>
      <c r="X22" s="91"/>
      <c r="Y22" s="91"/>
      <c r="Z22" s="91"/>
      <c r="AA22" s="91"/>
      <c r="AB22" s="91"/>
      <c r="AC22" s="91"/>
      <c r="AD22" s="91"/>
      <c r="AE22" s="22"/>
      <c r="AF22" s="90"/>
      <c r="AG22" s="90"/>
      <c r="AH22" s="21"/>
      <c r="AJ22" s="11"/>
    </row>
    <row r="23" spans="2:37" ht="12.75" customHeight="1" x14ac:dyDescent="0.2">
      <c r="D23" s="92" t="s">
        <v>1</v>
      </c>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49"/>
      <c r="AJ23" s="11"/>
    </row>
    <row r="24" spans="2:37" ht="12.75" customHeight="1" x14ac:dyDescent="0.2">
      <c r="B24" s="4"/>
      <c r="C24" s="4"/>
      <c r="D24" s="92">
        <f>D10</f>
        <v>45016</v>
      </c>
      <c r="E24" s="92"/>
      <c r="F24" s="4"/>
      <c r="G24" s="92">
        <f>G10</f>
        <v>44926</v>
      </c>
      <c r="H24" s="92"/>
      <c r="I24" s="21"/>
      <c r="J24" s="3"/>
      <c r="K24" s="92">
        <f>K10</f>
        <v>44834</v>
      </c>
      <c r="L24" s="92"/>
      <c r="M24" s="21"/>
      <c r="N24" s="92">
        <f>N10</f>
        <v>44742</v>
      </c>
      <c r="O24" s="92"/>
      <c r="P24" s="21"/>
      <c r="Q24" s="92">
        <f>Q10</f>
        <v>44651</v>
      </c>
      <c r="R24" s="92"/>
      <c r="T24" s="92">
        <f>T10</f>
        <v>44561</v>
      </c>
      <c r="U24" s="92"/>
      <c r="V24" s="21"/>
      <c r="W24" s="92">
        <f>W10</f>
        <v>44469</v>
      </c>
      <c r="X24" s="92"/>
      <c r="Y24" s="3"/>
      <c r="Z24" s="92">
        <f>Z10</f>
        <v>44377</v>
      </c>
      <c r="AA24" s="92"/>
      <c r="AC24" s="92">
        <f>AC10</f>
        <v>44286</v>
      </c>
      <c r="AD24" s="92"/>
      <c r="AF24" s="92">
        <f>AF10</f>
        <v>44196</v>
      </c>
      <c r="AG24" s="92"/>
      <c r="AH24" s="21"/>
      <c r="AJ24" s="11"/>
    </row>
    <row r="25" spans="2:37" ht="12.75" customHeight="1" x14ac:dyDescent="0.2">
      <c r="B25" s="4"/>
      <c r="C25" s="4"/>
      <c r="D25" s="88">
        <f>D11</f>
        <v>2023</v>
      </c>
      <c r="E25" s="88"/>
      <c r="F25" s="4"/>
      <c r="G25" s="88">
        <f>G11</f>
        <v>2022</v>
      </c>
      <c r="H25" s="88"/>
      <c r="I25" s="65"/>
      <c r="J25" s="82"/>
      <c r="K25" s="88">
        <f>K11</f>
        <v>2022</v>
      </c>
      <c r="L25" s="88"/>
      <c r="M25" s="65"/>
      <c r="N25" s="88">
        <f>N11</f>
        <v>2022</v>
      </c>
      <c r="O25" s="88"/>
      <c r="P25" s="65"/>
      <c r="Q25" s="88">
        <f>Q11</f>
        <v>2022</v>
      </c>
      <c r="R25" s="88"/>
      <c r="T25" s="88">
        <f>T11</f>
        <v>2021</v>
      </c>
      <c r="U25" s="88"/>
      <c r="V25" s="65"/>
      <c r="W25" s="88">
        <f>W11</f>
        <v>2021</v>
      </c>
      <c r="X25" s="88"/>
      <c r="Y25" s="82"/>
      <c r="Z25" s="88">
        <f>Z11</f>
        <v>2021</v>
      </c>
      <c r="AA25" s="88"/>
      <c r="AB25" s="22"/>
      <c r="AC25" s="88">
        <f>AC11</f>
        <v>2021</v>
      </c>
      <c r="AD25" s="88"/>
      <c r="AF25" s="88">
        <f>AF11</f>
        <v>2020</v>
      </c>
      <c r="AG25" s="88"/>
      <c r="AH25" s="65"/>
      <c r="AJ25" s="11"/>
    </row>
    <row r="26" spans="2:37" ht="12.75" customHeight="1" x14ac:dyDescent="0.2">
      <c r="B26" s="19" t="s">
        <v>25</v>
      </c>
      <c r="C26" s="19"/>
      <c r="D26" s="7"/>
      <c r="E26" s="7"/>
      <c r="F26" s="19"/>
      <c r="G26" s="7"/>
      <c r="H26" s="7"/>
      <c r="I26" s="7"/>
      <c r="J26" s="10"/>
      <c r="K26" s="7"/>
      <c r="L26" s="7"/>
      <c r="M26" s="7"/>
      <c r="N26" s="7"/>
      <c r="O26" s="7"/>
      <c r="P26" s="7"/>
      <c r="Q26" s="91"/>
      <c r="R26" s="91"/>
      <c r="T26" s="82"/>
      <c r="U26" s="91"/>
      <c r="V26" s="91"/>
      <c r="W26" s="91"/>
      <c r="X26" s="91"/>
      <c r="Y26" s="22"/>
      <c r="Z26" s="91"/>
      <c r="AA26" s="91"/>
      <c r="AB26" s="22"/>
      <c r="AC26" s="91"/>
      <c r="AD26" s="91"/>
      <c r="AE26" s="22"/>
      <c r="AF26" s="91"/>
      <c r="AG26" s="91"/>
      <c r="AH26" s="50"/>
      <c r="AJ26" s="11"/>
    </row>
    <row r="27" spans="2:37" ht="12.75" customHeight="1" x14ac:dyDescent="0.2">
      <c r="B27" s="25" t="s">
        <v>27</v>
      </c>
      <c r="C27" s="25"/>
      <c r="D27" s="7" t="s">
        <v>8</v>
      </c>
      <c r="E27" s="70">
        <v>128122</v>
      </c>
      <c r="F27" s="25"/>
      <c r="G27" s="7" t="s">
        <v>8</v>
      </c>
      <c r="H27" s="70">
        <v>170623</v>
      </c>
      <c r="I27" s="63"/>
      <c r="J27" s="10"/>
      <c r="K27" s="7" t="s">
        <v>8</v>
      </c>
      <c r="L27" s="70">
        <v>156793</v>
      </c>
      <c r="M27" s="63"/>
      <c r="N27" s="7" t="s">
        <v>8</v>
      </c>
      <c r="O27" s="70">
        <v>158581</v>
      </c>
      <c r="P27" s="7"/>
      <c r="Q27" s="7" t="s">
        <v>8</v>
      </c>
      <c r="R27" s="70">
        <v>140465</v>
      </c>
      <c r="T27" s="7" t="s">
        <v>8</v>
      </c>
      <c r="U27" s="70">
        <v>179239</v>
      </c>
      <c r="V27" s="29"/>
      <c r="W27" s="7" t="s">
        <v>8</v>
      </c>
      <c r="X27" s="63">
        <v>166253</v>
      </c>
      <c r="Y27" s="29"/>
      <c r="Z27" s="7" t="s">
        <v>8</v>
      </c>
      <c r="AA27" s="29">
        <v>159704</v>
      </c>
      <c r="AB27" s="29"/>
      <c r="AC27" s="7" t="s">
        <v>8</v>
      </c>
      <c r="AD27" s="29">
        <v>129746</v>
      </c>
      <c r="AE27" s="29"/>
      <c r="AF27" s="29"/>
      <c r="AG27" s="29">
        <v>171939</v>
      </c>
      <c r="AH27" s="50"/>
      <c r="AJ27" s="11"/>
    </row>
    <row r="28" spans="2:37" ht="12.75" customHeight="1" x14ac:dyDescent="0.2">
      <c r="B28" s="25" t="s">
        <v>28</v>
      </c>
      <c r="C28" s="25"/>
      <c r="E28" s="72">
        <v>53141</v>
      </c>
      <c r="F28" s="25"/>
      <c r="H28" s="72">
        <v>73813</v>
      </c>
      <c r="I28" s="64"/>
      <c r="J28" s="4"/>
      <c r="L28" s="72">
        <v>72595</v>
      </c>
      <c r="M28" s="64"/>
      <c r="O28" s="72">
        <v>64828</v>
      </c>
      <c r="Q28" s="4"/>
      <c r="R28" s="72">
        <v>53070</v>
      </c>
      <c r="T28" s="29"/>
      <c r="U28" s="72">
        <v>71158</v>
      </c>
      <c r="V28" s="29"/>
      <c r="W28" s="29"/>
      <c r="X28" s="64">
        <v>75222</v>
      </c>
      <c r="Y28" s="29"/>
      <c r="Z28" s="29"/>
      <c r="AA28" s="29">
        <v>63004</v>
      </c>
      <c r="AB28" s="29"/>
      <c r="AC28" s="29"/>
      <c r="AD28" s="29">
        <v>41638</v>
      </c>
      <c r="AE28" s="29"/>
      <c r="AF28" s="29"/>
      <c r="AG28" s="29">
        <v>60867</v>
      </c>
      <c r="AH28" s="50"/>
      <c r="AJ28" s="11"/>
    </row>
    <row r="29" spans="2:37" ht="12.75" customHeight="1" x14ac:dyDescent="0.2">
      <c r="B29" s="25" t="s">
        <v>29</v>
      </c>
      <c r="C29" s="25"/>
      <c r="E29" s="72">
        <v>42368</v>
      </c>
      <c r="F29" s="25"/>
      <c r="H29" s="72">
        <v>51126</v>
      </c>
      <c r="I29" s="64"/>
      <c r="J29" s="4"/>
      <c r="L29" s="72">
        <v>48503</v>
      </c>
      <c r="M29" s="64"/>
      <c r="O29" s="72">
        <v>51764</v>
      </c>
      <c r="Q29" s="4"/>
      <c r="R29" s="72">
        <v>48350</v>
      </c>
      <c r="T29" s="29"/>
      <c r="U29" s="72">
        <v>52814</v>
      </c>
      <c r="V29" s="29"/>
      <c r="W29" s="29"/>
      <c r="X29" s="64">
        <v>50116</v>
      </c>
      <c r="Y29" s="29"/>
      <c r="Z29" s="29"/>
      <c r="AA29" s="29">
        <v>49685</v>
      </c>
      <c r="AB29" s="29"/>
      <c r="AC29" s="29"/>
      <c r="AD29" s="29">
        <v>42554</v>
      </c>
      <c r="AE29" s="29"/>
      <c r="AF29" s="29"/>
      <c r="AG29" s="29">
        <v>54388</v>
      </c>
      <c r="AH29" s="50"/>
      <c r="AI29" s="42"/>
      <c r="AJ29" s="11"/>
      <c r="AK29" s="28"/>
    </row>
    <row r="30" spans="2:37" ht="12.75" customHeight="1" x14ac:dyDescent="0.2">
      <c r="B30" s="25" t="s">
        <v>30</v>
      </c>
      <c r="C30" s="25"/>
      <c r="E30" s="72">
        <v>36004</v>
      </c>
      <c r="F30" s="25"/>
      <c r="H30" s="72">
        <v>46399</v>
      </c>
      <c r="I30" s="64"/>
      <c r="J30" s="4"/>
      <c r="L30" s="72">
        <v>39078</v>
      </c>
      <c r="M30" s="64"/>
      <c r="O30" s="72">
        <v>44266</v>
      </c>
      <c r="Q30" s="4"/>
      <c r="R30" s="72">
        <v>33410</v>
      </c>
      <c r="T30" s="29"/>
      <c r="U30" s="72">
        <v>41521</v>
      </c>
      <c r="V30" s="29"/>
      <c r="W30" s="30"/>
      <c r="X30" s="64">
        <v>37852</v>
      </c>
      <c r="Y30" s="29"/>
      <c r="Z30" s="29"/>
      <c r="AA30" s="29">
        <v>32071</v>
      </c>
      <c r="AB30" s="29"/>
      <c r="AC30" s="29"/>
      <c r="AD30" s="29">
        <v>26826</v>
      </c>
      <c r="AE30" s="29"/>
      <c r="AF30" s="30"/>
      <c r="AG30" s="29">
        <v>32301</v>
      </c>
      <c r="AH30" s="50"/>
      <c r="AI30" s="42"/>
      <c r="AJ30" s="11"/>
    </row>
    <row r="31" spans="2:37" ht="12.75" customHeight="1" thickBot="1" x14ac:dyDescent="0.25">
      <c r="B31" s="25" t="s">
        <v>34</v>
      </c>
      <c r="C31" s="25"/>
      <c r="D31" s="46" t="s">
        <v>8</v>
      </c>
      <c r="E31" s="31">
        <f>SUM(E27:E30)</f>
        <v>259635</v>
      </c>
      <c r="F31" s="25"/>
      <c r="G31" s="46" t="s">
        <v>8</v>
      </c>
      <c r="H31" s="31">
        <f>SUM(H27:H30)</f>
        <v>341961</v>
      </c>
      <c r="I31" s="31"/>
      <c r="J31" s="4"/>
      <c r="K31" s="46" t="s">
        <v>8</v>
      </c>
      <c r="L31" s="31">
        <f>SUM(L27:L30)</f>
        <v>316969</v>
      </c>
      <c r="M31" s="31"/>
      <c r="N31" s="46" t="s">
        <v>8</v>
      </c>
      <c r="O31" s="31">
        <f>SUM(O27:O30)</f>
        <v>319439</v>
      </c>
      <c r="Q31" s="46" t="s">
        <v>8</v>
      </c>
      <c r="R31" s="31">
        <f>SUM(R27:R30)</f>
        <v>275295</v>
      </c>
      <c r="T31" s="46" t="s">
        <v>8</v>
      </c>
      <c r="U31" s="31">
        <f>SUM(U27:U30)</f>
        <v>344732</v>
      </c>
      <c r="V31" s="29"/>
      <c r="W31" s="46" t="s">
        <v>8</v>
      </c>
      <c r="X31" s="31">
        <f>SUM(X27:X30)</f>
        <v>329443</v>
      </c>
      <c r="Y31" s="29"/>
      <c r="Z31" s="46" t="s">
        <v>8</v>
      </c>
      <c r="AA31" s="31">
        <f>SUM(AA27:AA30)</f>
        <v>304464</v>
      </c>
      <c r="AB31" s="29"/>
      <c r="AC31" s="46" t="s">
        <v>8</v>
      </c>
      <c r="AD31" s="31">
        <f>SUM(AD27:AD30)</f>
        <v>240764</v>
      </c>
      <c r="AE31" s="30"/>
      <c r="AF31" s="46" t="s">
        <v>8</v>
      </c>
      <c r="AG31" s="31">
        <f>SUM(AG27:AG30)</f>
        <v>319495</v>
      </c>
      <c r="AH31" s="50"/>
    </row>
    <row r="32" spans="2:37" ht="12.75" customHeight="1" thickTop="1" x14ac:dyDescent="0.2">
      <c r="B32" s="25"/>
      <c r="C32" s="25"/>
      <c r="D32" s="3"/>
      <c r="E32" s="29"/>
      <c r="F32" s="25"/>
      <c r="G32" s="3"/>
      <c r="H32" s="29"/>
      <c r="I32" s="29"/>
      <c r="J32" s="4"/>
      <c r="K32" s="3"/>
      <c r="L32" s="29"/>
      <c r="M32" s="29"/>
      <c r="N32" s="29"/>
      <c r="O32" s="29"/>
      <c r="P32" s="30"/>
      <c r="Q32" s="29"/>
      <c r="R32" s="29"/>
      <c r="S32" s="29"/>
      <c r="T32" s="29"/>
      <c r="U32" s="29"/>
      <c r="V32" s="29"/>
      <c r="W32" s="29"/>
      <c r="X32" s="29"/>
      <c r="Y32" s="29"/>
      <c r="Z32" s="29"/>
      <c r="AA32" s="29"/>
      <c r="AB32" s="41"/>
      <c r="AC32" s="29"/>
      <c r="AD32" s="29"/>
      <c r="AE32" s="30"/>
      <c r="AF32" s="29"/>
      <c r="AG32" s="29"/>
      <c r="AH32" s="50"/>
    </row>
    <row r="33" spans="2:37" ht="12.75" customHeight="1" x14ac:dyDescent="0.2">
      <c r="B33" s="25"/>
      <c r="C33" s="25"/>
      <c r="D33" s="3"/>
      <c r="E33" s="29"/>
      <c r="F33" s="25"/>
      <c r="G33" s="3"/>
      <c r="H33" s="29"/>
      <c r="I33" s="29"/>
      <c r="J33" s="4"/>
      <c r="K33" s="3"/>
      <c r="L33" s="29"/>
      <c r="M33" s="29"/>
      <c r="N33" s="29"/>
      <c r="O33" s="29"/>
      <c r="P33" s="30"/>
      <c r="Q33" s="29"/>
      <c r="R33" s="29"/>
      <c r="S33" s="29"/>
      <c r="T33" s="29"/>
      <c r="U33" s="29"/>
      <c r="V33" s="29"/>
      <c r="W33" s="29"/>
      <c r="X33" s="29"/>
      <c r="Y33" s="29"/>
      <c r="Z33" s="29"/>
      <c r="AA33" s="29"/>
      <c r="AB33" s="41"/>
      <c r="AC33" s="29"/>
      <c r="AD33" s="29"/>
      <c r="AE33" s="30"/>
      <c r="AF33" s="29"/>
      <c r="AG33" s="29"/>
      <c r="AH33" s="50"/>
    </row>
    <row r="34" spans="2:37" ht="25.5" x14ac:dyDescent="0.2">
      <c r="B34" s="95" t="s">
        <v>44</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row>
    <row r="35" spans="2:37" ht="12" hidden="1" customHeight="1" x14ac:dyDescent="0.2">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spans="2:37" x14ac:dyDescent="0.2">
      <c r="B36" s="4"/>
      <c r="C36" s="4"/>
      <c r="D36" s="92" t="s">
        <v>1</v>
      </c>
      <c r="E36" s="92"/>
      <c r="F36" s="92"/>
      <c r="G36" s="92"/>
      <c r="H36" s="92"/>
      <c r="I36" s="92"/>
      <c r="J36" s="92"/>
      <c r="K36" s="92"/>
      <c r="L36" s="92"/>
      <c r="M36" s="92"/>
      <c r="N36" s="92"/>
      <c r="O36" s="92"/>
      <c r="P36" s="92"/>
      <c r="Q36" s="92"/>
      <c r="R36" s="92"/>
      <c r="S36" s="92"/>
      <c r="T36" s="92"/>
      <c r="U36" s="92"/>
      <c r="V36" s="92"/>
      <c r="W36" s="92"/>
      <c r="X36" s="92"/>
      <c r="Y36" s="92"/>
      <c r="Z36" s="92"/>
      <c r="AA36" s="92"/>
      <c r="AB36" s="21"/>
      <c r="AC36" s="92" t="s">
        <v>62</v>
      </c>
      <c r="AD36" s="92"/>
      <c r="AE36" s="92"/>
      <c r="AF36" s="92"/>
      <c r="AG36" s="92"/>
    </row>
    <row r="37" spans="2:37" x14ac:dyDescent="0.2">
      <c r="B37" s="4"/>
      <c r="C37" s="4"/>
      <c r="D37" s="92">
        <f>D24</f>
        <v>45016</v>
      </c>
      <c r="E37" s="92"/>
      <c r="F37" s="4"/>
      <c r="G37" s="92">
        <f>G24</f>
        <v>44926</v>
      </c>
      <c r="H37" s="92"/>
      <c r="I37" s="81"/>
      <c r="J37" s="3"/>
      <c r="K37" s="92">
        <f>K24</f>
        <v>44834</v>
      </c>
      <c r="L37" s="92"/>
      <c r="M37" s="81"/>
      <c r="N37" s="92">
        <f>N24</f>
        <v>44742</v>
      </c>
      <c r="O37" s="92"/>
      <c r="P37" s="3"/>
      <c r="Q37" s="92">
        <f>Q24</f>
        <v>44651</v>
      </c>
      <c r="R37" s="92"/>
      <c r="S37" s="3"/>
      <c r="T37" s="92">
        <f>T24</f>
        <v>44561</v>
      </c>
      <c r="U37" s="92"/>
      <c r="V37" s="7"/>
      <c r="W37" s="92">
        <f>W24</f>
        <v>44469</v>
      </c>
      <c r="X37" s="92"/>
      <c r="Z37" s="92">
        <f>Z24</f>
        <v>44377</v>
      </c>
      <c r="AA37" s="92"/>
      <c r="AB37" s="21"/>
      <c r="AC37" s="93" t="s">
        <v>63</v>
      </c>
      <c r="AD37" s="93"/>
      <c r="AE37" s="93"/>
      <c r="AF37" s="93"/>
      <c r="AG37" s="93"/>
    </row>
    <row r="38" spans="2:37" x14ac:dyDescent="0.2">
      <c r="B38" s="4"/>
      <c r="C38" s="4"/>
      <c r="D38" s="88">
        <f>D25</f>
        <v>2023</v>
      </c>
      <c r="E38" s="88"/>
      <c r="F38" s="4"/>
      <c r="G38" s="88">
        <f>G25</f>
        <v>2022</v>
      </c>
      <c r="H38" s="88"/>
      <c r="I38" s="35"/>
      <c r="J38" s="82"/>
      <c r="K38" s="88">
        <f>K25</f>
        <v>2022</v>
      </c>
      <c r="L38" s="88"/>
      <c r="M38" s="35"/>
      <c r="N38" s="88">
        <f>N25</f>
        <v>2022</v>
      </c>
      <c r="O38" s="88"/>
      <c r="P38" s="82"/>
      <c r="Q38" s="88">
        <f>Q25</f>
        <v>2022</v>
      </c>
      <c r="R38" s="88"/>
      <c r="S38" s="82"/>
      <c r="T38" s="88">
        <f>T25</f>
        <v>2021</v>
      </c>
      <c r="U38" s="88"/>
      <c r="V38" s="22"/>
      <c r="W38" s="88">
        <f>W25</f>
        <v>2021</v>
      </c>
      <c r="X38" s="88"/>
      <c r="Z38" s="88">
        <f>Z25</f>
        <v>2021</v>
      </c>
      <c r="AA38" s="88"/>
      <c r="AB38" s="82"/>
      <c r="AC38" s="89">
        <v>2022</v>
      </c>
      <c r="AD38" s="89"/>
      <c r="AE38" s="82"/>
      <c r="AF38" s="89">
        <v>2021</v>
      </c>
      <c r="AG38" s="89"/>
    </row>
    <row r="39" spans="2:37" x14ac:dyDescent="0.2">
      <c r="B39" s="19" t="s">
        <v>18</v>
      </c>
      <c r="C39" s="19"/>
      <c r="D39" s="23"/>
      <c r="E39" s="23"/>
      <c r="F39" s="19"/>
      <c r="G39" s="23"/>
      <c r="H39" s="23"/>
      <c r="I39" s="23"/>
      <c r="J39" s="5"/>
      <c r="K39" s="23"/>
      <c r="L39" s="23"/>
      <c r="M39" s="23"/>
      <c r="N39" s="23"/>
      <c r="O39" s="23"/>
      <c r="P39" s="5"/>
      <c r="Q39" s="1"/>
      <c r="R39" s="23"/>
      <c r="S39" s="5"/>
      <c r="T39" s="1"/>
      <c r="U39" s="23"/>
      <c r="V39" s="23"/>
      <c r="W39" s="1"/>
      <c r="X39" s="23"/>
      <c r="Z39" s="1"/>
      <c r="AA39" s="23"/>
      <c r="AB39" s="23"/>
      <c r="AC39" s="23"/>
      <c r="AD39" s="23"/>
      <c r="AF39" s="43"/>
      <c r="AG39" s="44"/>
    </row>
    <row r="40" spans="2:37" x14ac:dyDescent="0.2">
      <c r="B40" s="19" t="s">
        <v>50</v>
      </c>
      <c r="C40" s="19"/>
      <c r="D40" s="23"/>
      <c r="E40" s="23"/>
      <c r="F40" s="19"/>
      <c r="G40" s="23"/>
      <c r="H40" s="23"/>
      <c r="I40" s="23"/>
      <c r="J40" s="5"/>
      <c r="K40" s="23"/>
      <c r="L40" s="23"/>
      <c r="M40" s="23"/>
      <c r="N40" s="23"/>
      <c r="O40" s="23"/>
      <c r="P40" s="5"/>
      <c r="Q40" s="1"/>
      <c r="R40" s="23"/>
      <c r="S40" s="5"/>
      <c r="T40" s="1"/>
      <c r="U40" s="23"/>
      <c r="V40" s="23"/>
      <c r="W40" s="1"/>
      <c r="X40" s="44" t="s">
        <v>0</v>
      </c>
      <c r="Z40" s="1"/>
      <c r="AA40" s="23"/>
      <c r="AB40" s="23"/>
      <c r="AC40" s="23"/>
      <c r="AD40" s="23"/>
      <c r="AF40" s="43"/>
      <c r="AG40" s="44"/>
    </row>
    <row r="41" spans="2:37" x14ac:dyDescent="0.2">
      <c r="B41" s="26" t="s">
        <v>19</v>
      </c>
      <c r="C41" s="26"/>
      <c r="D41" s="1" t="s">
        <v>8</v>
      </c>
      <c r="E41" s="14">
        <f>'[1]Q1 2023'!$D$78</f>
        <v>-35901</v>
      </c>
      <c r="F41" s="26"/>
      <c r="G41" s="1" t="s">
        <v>8</v>
      </c>
      <c r="H41" s="14">
        <f>AD41-R41-O41-L41</f>
        <v>12150</v>
      </c>
      <c r="I41" s="14"/>
      <c r="J41" s="5"/>
      <c r="K41" s="1" t="s">
        <v>8</v>
      </c>
      <c r="L41" s="14">
        <v>-140975</v>
      </c>
      <c r="M41" s="14"/>
      <c r="N41" s="1" t="s">
        <v>8</v>
      </c>
      <c r="O41" s="14">
        <v>-773</v>
      </c>
      <c r="P41" s="5"/>
      <c r="Q41" s="1" t="s">
        <v>8</v>
      </c>
      <c r="R41" s="14">
        <v>-11073</v>
      </c>
      <c r="S41" s="5"/>
      <c r="T41" s="1" t="s">
        <v>8</v>
      </c>
      <c r="U41" s="14">
        <v>21410</v>
      </c>
      <c r="V41" s="5"/>
      <c r="W41" s="1" t="s">
        <v>8</v>
      </c>
      <c r="X41" s="14">
        <v>-4761</v>
      </c>
      <c r="Z41" s="1" t="s">
        <v>8</v>
      </c>
      <c r="AA41" s="14">
        <v>1426</v>
      </c>
      <c r="AB41" s="14"/>
      <c r="AC41" s="1" t="s">
        <v>8</v>
      </c>
      <c r="AD41" s="14">
        <v>-140671</v>
      </c>
      <c r="AF41" s="1" t="s">
        <v>8</v>
      </c>
      <c r="AG41" s="32">
        <v>-3572</v>
      </c>
      <c r="AI41" s="34"/>
      <c r="AJ41" s="34"/>
      <c r="AK41" s="34"/>
    </row>
    <row r="42" spans="2:37" x14ac:dyDescent="0.2">
      <c r="B42" s="1" t="s">
        <v>12</v>
      </c>
      <c r="C42" s="1"/>
      <c r="D42" s="14"/>
      <c r="E42" s="14">
        <f>'[1]Q1 2023'!$D$79</f>
        <v>-8689</v>
      </c>
      <c r="F42" s="1"/>
      <c r="G42" s="14"/>
      <c r="H42" s="14">
        <f>AD42-R42-O42-L42</f>
        <v>2878</v>
      </c>
      <c r="I42" s="14"/>
      <c r="J42" s="5"/>
      <c r="K42" s="14"/>
      <c r="L42" s="14">
        <v>-39014</v>
      </c>
      <c r="M42" s="14"/>
      <c r="N42" s="14"/>
      <c r="O42" s="14">
        <v>-242</v>
      </c>
      <c r="P42" s="5"/>
      <c r="Q42" s="1"/>
      <c r="R42" s="14">
        <v>-3897</v>
      </c>
      <c r="S42" s="14"/>
      <c r="T42" s="1"/>
      <c r="U42" s="14">
        <v>6296</v>
      </c>
      <c r="V42" s="14"/>
      <c r="W42" s="1"/>
      <c r="X42" s="14">
        <v>11241</v>
      </c>
      <c r="Y42" s="14"/>
      <c r="Z42" s="1"/>
      <c r="AA42" s="14">
        <v>-1875</v>
      </c>
      <c r="AB42" s="15"/>
      <c r="AC42" s="1"/>
      <c r="AD42" s="14">
        <v>-40275</v>
      </c>
      <c r="AF42" s="33"/>
      <c r="AG42" s="32">
        <v>-238</v>
      </c>
      <c r="AI42" s="34"/>
      <c r="AJ42" s="34"/>
      <c r="AK42" s="34"/>
    </row>
    <row r="43" spans="2:37" x14ac:dyDescent="0.2">
      <c r="B43" s="1" t="s">
        <v>11</v>
      </c>
      <c r="C43" s="1"/>
      <c r="D43" s="14"/>
      <c r="E43" s="14">
        <f>'[1]Q1 2023'!$D$80</f>
        <v>32381</v>
      </c>
      <c r="F43" s="1"/>
      <c r="G43" s="14"/>
      <c r="H43" s="14">
        <f t="shared" ref="H43:H57" si="0">AD43-R43-O43-L43</f>
        <v>31378</v>
      </c>
      <c r="I43" s="14"/>
      <c r="J43" s="5"/>
      <c r="K43" s="14"/>
      <c r="L43" s="14">
        <v>28113</v>
      </c>
      <c r="M43" s="14"/>
      <c r="N43" s="14"/>
      <c r="O43" s="14">
        <v>24529</v>
      </c>
      <c r="P43" s="5"/>
      <c r="Q43" s="1"/>
      <c r="R43" s="14">
        <v>23471</v>
      </c>
      <c r="S43" s="14"/>
      <c r="T43" s="1"/>
      <c r="U43" s="14">
        <v>25027</v>
      </c>
      <c r="V43" s="14"/>
      <c r="W43" s="1"/>
      <c r="X43" s="14">
        <v>22771</v>
      </c>
      <c r="Y43" s="14"/>
      <c r="Z43" s="1"/>
      <c r="AA43" s="14">
        <v>22553</v>
      </c>
      <c r="AB43" s="15"/>
      <c r="AC43" s="1"/>
      <c r="AD43" s="14">
        <v>107491</v>
      </c>
      <c r="AF43" s="33"/>
      <c r="AG43" s="32">
        <v>91511</v>
      </c>
      <c r="AI43" s="34"/>
      <c r="AJ43" s="34"/>
      <c r="AK43" s="34"/>
    </row>
    <row r="44" spans="2:37" outlineLevel="1" x14ac:dyDescent="0.2">
      <c r="B44" s="26" t="s">
        <v>55</v>
      </c>
      <c r="C44" s="26"/>
      <c r="D44" s="14"/>
      <c r="E44" s="14">
        <v>0</v>
      </c>
      <c r="F44" s="26"/>
      <c r="G44" s="14"/>
      <c r="H44" s="14">
        <f t="shared" si="0"/>
        <v>0</v>
      </c>
      <c r="I44" s="14"/>
      <c r="J44" s="5"/>
      <c r="K44" s="14"/>
      <c r="L44" s="14">
        <v>0</v>
      </c>
      <c r="M44" s="14"/>
      <c r="N44" s="14"/>
      <c r="O44" s="14">
        <v>-238</v>
      </c>
      <c r="P44" s="5"/>
      <c r="Q44" s="1"/>
      <c r="R44" s="14">
        <v>0</v>
      </c>
      <c r="S44" s="14"/>
      <c r="T44" s="1"/>
      <c r="U44" s="14">
        <v>0</v>
      </c>
      <c r="V44" s="14"/>
      <c r="W44" s="1"/>
      <c r="X44" s="14">
        <v>0</v>
      </c>
      <c r="Y44" s="14"/>
      <c r="Z44" s="1"/>
      <c r="AA44" s="14">
        <v>-434</v>
      </c>
      <c r="AB44" s="15"/>
      <c r="AC44" s="1"/>
      <c r="AD44" s="14">
        <v>-238</v>
      </c>
      <c r="AF44" s="33"/>
      <c r="AG44" s="32">
        <v>-446</v>
      </c>
      <c r="AI44" s="34"/>
      <c r="AJ44" s="34"/>
      <c r="AK44" s="34"/>
    </row>
    <row r="45" spans="2:37" x14ac:dyDescent="0.2">
      <c r="B45" s="1" t="s">
        <v>5</v>
      </c>
      <c r="C45" s="1"/>
      <c r="D45" s="14"/>
      <c r="E45" s="14">
        <f>'[1]Q1 2023'!$D$81</f>
        <v>1178</v>
      </c>
      <c r="F45" s="1"/>
      <c r="G45" s="14"/>
      <c r="H45" s="14">
        <f t="shared" si="0"/>
        <v>1082</v>
      </c>
      <c r="I45" s="14"/>
      <c r="J45" s="5"/>
      <c r="K45" s="14"/>
      <c r="L45" s="14">
        <v>24</v>
      </c>
      <c r="M45" s="14"/>
      <c r="N45" s="14"/>
      <c r="O45" s="14">
        <v>2113</v>
      </c>
      <c r="P45" s="5"/>
      <c r="Q45" s="1"/>
      <c r="R45" s="14">
        <v>1820</v>
      </c>
      <c r="S45" s="14"/>
      <c r="T45" s="1"/>
      <c r="U45" s="14">
        <v>2027</v>
      </c>
      <c r="V45" s="14"/>
      <c r="W45" s="1"/>
      <c r="X45" s="14">
        <v>3491</v>
      </c>
      <c r="Y45" s="14"/>
      <c r="Z45" s="1"/>
      <c r="AA45" s="14">
        <v>1568</v>
      </c>
      <c r="AB45" s="15"/>
      <c r="AC45" s="1"/>
      <c r="AD45" s="14">
        <v>5039</v>
      </c>
      <c r="AF45" s="33"/>
      <c r="AG45" s="32">
        <v>8753</v>
      </c>
      <c r="AI45" s="34"/>
      <c r="AJ45" s="34"/>
      <c r="AK45" s="34"/>
    </row>
    <row r="46" spans="2:37" x14ac:dyDescent="0.2">
      <c r="B46" s="1" t="s">
        <v>6</v>
      </c>
      <c r="C46" s="1"/>
      <c r="D46" s="14"/>
      <c r="E46" s="14">
        <f>'[1]Q1 2023'!$D$82</f>
        <v>712</v>
      </c>
      <c r="F46" s="1"/>
      <c r="G46" s="14"/>
      <c r="H46" s="14">
        <f>AD46-R46-O46-L46-1</f>
        <v>301</v>
      </c>
      <c r="I46" s="14"/>
      <c r="J46" s="5"/>
      <c r="K46" s="14"/>
      <c r="L46" s="14">
        <v>828</v>
      </c>
      <c r="M46" s="14"/>
      <c r="N46" s="14"/>
      <c r="O46" s="14">
        <v>990</v>
      </c>
      <c r="P46" s="5"/>
      <c r="Q46" s="1"/>
      <c r="R46" s="14">
        <v>1170</v>
      </c>
      <c r="S46" s="14"/>
      <c r="T46" s="1"/>
      <c r="U46" s="14">
        <v>1127</v>
      </c>
      <c r="V46" s="14"/>
      <c r="W46" s="1"/>
      <c r="X46" s="14">
        <v>937</v>
      </c>
      <c r="Y46" s="14"/>
      <c r="Z46" s="1"/>
      <c r="AA46" s="14">
        <v>1044</v>
      </c>
      <c r="AB46" s="15"/>
      <c r="AC46" s="1"/>
      <c r="AD46" s="14">
        <v>3290</v>
      </c>
      <c r="AF46" s="33"/>
      <c r="AG46" s="32">
        <v>4181</v>
      </c>
      <c r="AI46" s="34"/>
      <c r="AJ46" s="34"/>
      <c r="AK46" s="34"/>
    </row>
    <row r="47" spans="2:37" x14ac:dyDescent="0.2">
      <c r="B47" s="5" t="s">
        <v>4</v>
      </c>
      <c r="C47" s="5"/>
      <c r="D47" s="14"/>
      <c r="E47" s="14">
        <f>'[1]Q1 2023'!$D$14</f>
        <v>17442</v>
      </c>
      <c r="F47" s="5"/>
      <c r="G47" s="14"/>
      <c r="H47" s="14">
        <f t="shared" si="0"/>
        <v>18331</v>
      </c>
      <c r="I47" s="14"/>
      <c r="J47" s="5"/>
      <c r="K47" s="14"/>
      <c r="L47" s="14">
        <v>18345</v>
      </c>
      <c r="M47" s="14"/>
      <c r="N47" s="14"/>
      <c r="O47" s="14">
        <v>15571</v>
      </c>
      <c r="P47" s="5"/>
      <c r="Q47" s="1"/>
      <c r="R47" s="14">
        <v>13539</v>
      </c>
      <c r="S47" s="14"/>
      <c r="T47" s="1"/>
      <c r="U47" s="14">
        <v>13548</v>
      </c>
      <c r="V47" s="14"/>
      <c r="W47" s="1"/>
      <c r="X47" s="14">
        <v>12477</v>
      </c>
      <c r="Y47" s="14"/>
      <c r="Z47" s="1"/>
      <c r="AA47" s="14">
        <v>14621</v>
      </c>
      <c r="AB47" s="15"/>
      <c r="AC47" s="1"/>
      <c r="AD47" s="14">
        <v>65786</v>
      </c>
      <c r="AF47" s="33"/>
      <c r="AG47" s="32">
        <v>52238</v>
      </c>
      <c r="AI47" s="34"/>
      <c r="AJ47" s="34"/>
      <c r="AK47" s="34"/>
    </row>
    <row r="48" spans="2:37" x14ac:dyDescent="0.2">
      <c r="B48" s="33" t="s">
        <v>53</v>
      </c>
      <c r="C48" s="33"/>
      <c r="D48" s="14"/>
      <c r="E48" s="14">
        <f>'[1]Q1 2023'!$D$18</f>
        <v>2421</v>
      </c>
      <c r="F48" s="33"/>
      <c r="G48" s="14"/>
      <c r="H48" s="14">
        <f t="shared" si="0"/>
        <v>3890</v>
      </c>
      <c r="I48" s="14"/>
      <c r="J48" s="5"/>
      <c r="K48" s="14"/>
      <c r="L48" s="14">
        <v>4216</v>
      </c>
      <c r="M48" s="14"/>
      <c r="N48" s="14"/>
      <c r="O48" s="14">
        <v>1016</v>
      </c>
      <c r="P48" s="5"/>
      <c r="Q48" s="1"/>
      <c r="R48" s="14">
        <v>886</v>
      </c>
      <c r="S48" s="14"/>
      <c r="T48" s="1"/>
      <c r="U48" s="14">
        <v>1452</v>
      </c>
      <c r="V48" s="14"/>
      <c r="W48" s="1"/>
      <c r="X48" s="14">
        <v>2300</v>
      </c>
      <c r="Y48" s="14"/>
      <c r="Z48" s="1"/>
      <c r="AA48" s="14">
        <v>1734</v>
      </c>
      <c r="AB48" s="15"/>
      <c r="AC48" s="1"/>
      <c r="AD48" s="14">
        <v>10008</v>
      </c>
      <c r="AF48" s="33"/>
      <c r="AG48" s="32">
        <v>5671</v>
      </c>
      <c r="AI48" s="34"/>
      <c r="AJ48" s="34"/>
      <c r="AK48" s="34"/>
    </row>
    <row r="49" spans="2:37" x14ac:dyDescent="0.2">
      <c r="B49" s="25" t="s">
        <v>43</v>
      </c>
      <c r="C49" s="25"/>
      <c r="D49" s="14"/>
      <c r="E49" s="14">
        <f>'[1]Q1 2023'!$D$86</f>
        <v>91</v>
      </c>
      <c r="F49" s="25"/>
      <c r="G49" s="14"/>
      <c r="H49" s="14">
        <f t="shared" si="0"/>
        <v>104</v>
      </c>
      <c r="I49" s="14"/>
      <c r="J49" s="5"/>
      <c r="K49" s="14"/>
      <c r="L49" s="14">
        <v>127</v>
      </c>
      <c r="M49" s="14"/>
      <c r="N49" s="14"/>
      <c r="O49" s="14">
        <v>164</v>
      </c>
      <c r="P49" s="5"/>
      <c r="Q49" s="1"/>
      <c r="R49" s="14">
        <v>189</v>
      </c>
      <c r="S49" s="14"/>
      <c r="T49" s="1"/>
      <c r="U49" s="14">
        <v>-2164</v>
      </c>
      <c r="V49" s="14"/>
      <c r="W49" s="1"/>
      <c r="X49" s="14">
        <v>-226</v>
      </c>
      <c r="Y49" s="14"/>
      <c r="Z49" s="1"/>
      <c r="AA49" s="14">
        <v>-612</v>
      </c>
      <c r="AB49" s="15"/>
      <c r="AC49" s="1"/>
      <c r="AD49" s="14">
        <v>584</v>
      </c>
      <c r="AF49" s="33"/>
      <c r="AG49" s="32">
        <v>-2796</v>
      </c>
      <c r="AI49" s="34"/>
      <c r="AJ49" s="34"/>
      <c r="AK49" s="34"/>
    </row>
    <row r="50" spans="2:37" x14ac:dyDescent="0.2">
      <c r="B50" s="75" t="s">
        <v>56</v>
      </c>
      <c r="C50" s="75"/>
      <c r="D50" s="14"/>
      <c r="E50" s="14">
        <f>'[1]Q1 2023'!$D$87</f>
        <v>39.027490000000086</v>
      </c>
      <c r="F50" s="75"/>
      <c r="G50" s="14"/>
      <c r="H50" s="14">
        <f t="shared" si="0"/>
        <v>40</v>
      </c>
      <c r="I50" s="14"/>
      <c r="J50" s="5"/>
      <c r="K50" s="14"/>
      <c r="L50" s="14">
        <f>-502+32</f>
        <v>-470</v>
      </c>
      <c r="M50" s="14"/>
      <c r="N50" s="14"/>
      <c r="O50" s="14">
        <v>1525</v>
      </c>
      <c r="P50" s="5"/>
      <c r="Q50" s="1"/>
      <c r="R50" s="14">
        <v>162</v>
      </c>
      <c r="S50" s="14"/>
      <c r="T50" s="1"/>
      <c r="U50" s="14">
        <v>64</v>
      </c>
      <c r="V50" s="14"/>
      <c r="W50" s="1"/>
      <c r="X50" s="14">
        <v>145</v>
      </c>
      <c r="Y50" s="14"/>
      <c r="Z50" s="1"/>
      <c r="AA50" s="14">
        <v>2597</v>
      </c>
      <c r="AB50" s="15"/>
      <c r="AC50" s="1"/>
      <c r="AD50" s="14">
        <f>2031-399-375</f>
        <v>1257</v>
      </c>
      <c r="AF50" s="33"/>
      <c r="AG50" s="32">
        <v>5392</v>
      </c>
      <c r="AI50" s="34"/>
      <c r="AJ50" s="34"/>
      <c r="AK50" s="34"/>
    </row>
    <row r="51" spans="2:37" x14ac:dyDescent="0.2">
      <c r="B51" s="75" t="s">
        <v>64</v>
      </c>
      <c r="C51" s="76"/>
      <c r="D51" s="14"/>
      <c r="E51" s="14">
        <f>'[1]Q1 2023'!$D$88</f>
        <v>1146.4997100000001</v>
      </c>
      <c r="F51" s="76"/>
      <c r="G51" s="14"/>
      <c r="H51" s="14">
        <f>399+375</f>
        <v>774</v>
      </c>
      <c r="I51" s="14"/>
      <c r="J51" s="5"/>
      <c r="K51" s="14"/>
      <c r="L51" s="14">
        <v>0</v>
      </c>
      <c r="M51" s="14"/>
      <c r="N51" s="14"/>
      <c r="O51" s="14">
        <v>0</v>
      </c>
      <c r="P51" s="5"/>
      <c r="Q51" s="1"/>
      <c r="R51" s="14">
        <v>0</v>
      </c>
      <c r="S51" s="14"/>
      <c r="T51" s="1"/>
      <c r="U51" s="14">
        <v>0</v>
      </c>
      <c r="V51" s="14"/>
      <c r="W51" s="1"/>
      <c r="X51" s="14">
        <v>0</v>
      </c>
      <c r="Y51" s="14"/>
      <c r="Z51" s="1"/>
      <c r="AA51" s="14">
        <v>0</v>
      </c>
      <c r="AB51" s="15"/>
      <c r="AC51" s="1"/>
      <c r="AD51" s="14">
        <f>399+375</f>
        <v>774</v>
      </c>
      <c r="AF51" s="33"/>
      <c r="AG51" s="32"/>
      <c r="AI51" s="34"/>
      <c r="AJ51" s="34"/>
      <c r="AK51" s="34"/>
    </row>
    <row r="52" spans="2:37" x14ac:dyDescent="0.2">
      <c r="B52" s="5" t="s">
        <v>10</v>
      </c>
      <c r="C52" s="5"/>
      <c r="D52" s="14"/>
      <c r="E52" s="14">
        <f>'[1]Q1 2023'!$D$89</f>
        <v>5050</v>
      </c>
      <c r="F52" s="5"/>
      <c r="G52" s="14"/>
      <c r="H52" s="14">
        <f t="shared" si="0"/>
        <v>468</v>
      </c>
      <c r="I52" s="14"/>
      <c r="J52" s="5"/>
      <c r="K52" s="14"/>
      <c r="L52" s="14">
        <v>176784</v>
      </c>
      <c r="M52" s="14"/>
      <c r="N52" s="14"/>
      <c r="O52" s="14">
        <v>1770</v>
      </c>
      <c r="P52" s="5"/>
      <c r="Q52" s="1"/>
      <c r="R52" s="14">
        <v>1521</v>
      </c>
      <c r="S52" s="14"/>
      <c r="T52" s="1"/>
      <c r="U52" s="14">
        <v>843</v>
      </c>
      <c r="V52" s="14"/>
      <c r="W52" s="1"/>
      <c r="X52" s="14">
        <v>26</v>
      </c>
      <c r="Y52" s="14"/>
      <c r="Z52" s="1"/>
      <c r="AA52" s="14">
        <v>701</v>
      </c>
      <c r="AB52" s="15"/>
      <c r="AC52" s="1"/>
      <c r="AD52" s="14">
        <v>180543</v>
      </c>
      <c r="AF52" s="33"/>
      <c r="AG52" s="32">
        <v>2214</v>
      </c>
      <c r="AI52" s="34"/>
      <c r="AJ52" s="34"/>
      <c r="AK52" s="34"/>
    </row>
    <row r="53" spans="2:37" x14ac:dyDescent="0.2">
      <c r="B53" s="33" t="s">
        <v>59</v>
      </c>
      <c r="C53" s="33"/>
      <c r="D53" s="14"/>
      <c r="E53" s="14">
        <f>'[1]Q1 2023'!$D$90</f>
        <v>0</v>
      </c>
      <c r="F53" s="33"/>
      <c r="G53" s="14"/>
      <c r="H53" s="14">
        <v>0</v>
      </c>
      <c r="I53" s="14"/>
      <c r="J53" s="5"/>
      <c r="K53" s="14"/>
      <c r="L53" s="14">
        <v>-1098</v>
      </c>
      <c r="M53" s="14"/>
      <c r="N53" s="14"/>
      <c r="O53" s="14">
        <v>-7987</v>
      </c>
      <c r="P53" s="5"/>
      <c r="Q53" s="1"/>
      <c r="R53" s="14">
        <v>282</v>
      </c>
      <c r="S53" s="14"/>
      <c r="T53" s="1"/>
      <c r="U53" s="14">
        <v>433</v>
      </c>
      <c r="V53" s="14"/>
      <c r="W53" s="1"/>
      <c r="X53" s="14">
        <v>611</v>
      </c>
      <c r="Y53" s="14"/>
      <c r="Z53" s="1"/>
      <c r="AA53" s="14">
        <v>0</v>
      </c>
      <c r="AB53" s="15"/>
      <c r="AC53" s="1"/>
      <c r="AD53" s="14">
        <v>-8802</v>
      </c>
      <c r="AF53" s="33"/>
      <c r="AG53" s="32">
        <v>1117</v>
      </c>
      <c r="AI53" s="34"/>
      <c r="AJ53" s="34"/>
      <c r="AK53" s="34"/>
    </row>
    <row r="54" spans="2:37" x14ac:dyDescent="0.2">
      <c r="B54" s="33" t="s">
        <v>36</v>
      </c>
      <c r="C54" s="33"/>
      <c r="D54" s="14"/>
      <c r="E54" s="32">
        <v>0</v>
      </c>
      <c r="F54" s="33"/>
      <c r="G54" s="14"/>
      <c r="H54" s="32">
        <f t="shared" si="0"/>
        <v>0</v>
      </c>
      <c r="I54" s="14"/>
      <c r="J54" s="5"/>
      <c r="K54" s="14"/>
      <c r="L54" s="32">
        <v>0</v>
      </c>
      <c r="M54" s="14"/>
      <c r="N54" s="14"/>
      <c r="O54" s="32">
        <v>0</v>
      </c>
      <c r="P54" s="5"/>
      <c r="Q54" s="1"/>
      <c r="R54" s="32">
        <v>0</v>
      </c>
      <c r="S54" s="14"/>
      <c r="T54" s="1"/>
      <c r="U54" s="32">
        <v>372</v>
      </c>
      <c r="V54" s="14"/>
      <c r="W54" s="1"/>
      <c r="X54" s="32">
        <v>0</v>
      </c>
      <c r="Y54" s="14"/>
      <c r="Z54" s="1"/>
      <c r="AA54" s="14">
        <v>0</v>
      </c>
      <c r="AB54" s="15"/>
      <c r="AC54" s="1"/>
      <c r="AD54" s="14">
        <v>0</v>
      </c>
      <c r="AF54" s="33"/>
      <c r="AG54" s="32">
        <v>845</v>
      </c>
      <c r="AI54" s="34"/>
      <c r="AJ54" s="34"/>
      <c r="AK54" s="34"/>
    </row>
    <row r="55" spans="2:37" x14ac:dyDescent="0.2">
      <c r="B55" s="25" t="s">
        <v>57</v>
      </c>
      <c r="C55" s="25"/>
      <c r="D55" s="14"/>
      <c r="E55" s="14">
        <v>0</v>
      </c>
      <c r="F55" s="25"/>
      <c r="G55" s="14"/>
      <c r="H55" s="14">
        <f t="shared" si="0"/>
        <v>0</v>
      </c>
      <c r="I55" s="14"/>
      <c r="J55" s="5"/>
      <c r="K55" s="14"/>
      <c r="L55" s="14">
        <v>0</v>
      </c>
      <c r="M55" s="14"/>
      <c r="N55" s="14"/>
      <c r="O55" s="14">
        <v>0</v>
      </c>
      <c r="P55" s="5"/>
      <c r="Q55" s="1"/>
      <c r="R55" s="14">
        <v>0</v>
      </c>
      <c r="S55" s="14"/>
      <c r="T55" s="1"/>
      <c r="U55" s="14">
        <v>0</v>
      </c>
      <c r="V55" s="14"/>
      <c r="W55" s="1"/>
      <c r="X55" s="14">
        <v>0</v>
      </c>
      <c r="Y55" s="14"/>
      <c r="Z55" s="1"/>
      <c r="AA55" s="14">
        <v>0</v>
      </c>
      <c r="AB55" s="15"/>
      <c r="AC55" s="1"/>
      <c r="AD55" s="14">
        <v>0</v>
      </c>
      <c r="AF55" s="33"/>
      <c r="AG55" s="32">
        <v>8168</v>
      </c>
      <c r="AI55" s="34"/>
      <c r="AJ55" s="34"/>
      <c r="AK55" s="34"/>
    </row>
    <row r="56" spans="2:37" x14ac:dyDescent="0.2">
      <c r="B56" s="25" t="s">
        <v>52</v>
      </c>
      <c r="C56" s="25"/>
      <c r="D56" s="14"/>
      <c r="E56" s="32">
        <f>'[1]Q1 2023'!$D$84</f>
        <v>46</v>
      </c>
      <c r="F56" s="25"/>
      <c r="G56" s="14"/>
      <c r="H56" s="14">
        <f t="shared" si="0"/>
        <v>214</v>
      </c>
      <c r="I56" s="14"/>
      <c r="J56" s="5"/>
      <c r="K56" s="14"/>
      <c r="L56" s="14">
        <f>53+72</f>
        <v>125</v>
      </c>
      <c r="M56" s="14"/>
      <c r="N56" s="14"/>
      <c r="O56" s="14">
        <v>147</v>
      </c>
      <c r="P56" s="5"/>
      <c r="Q56" s="1"/>
      <c r="R56" s="14">
        <v>350</v>
      </c>
      <c r="S56" s="14"/>
      <c r="T56" s="1"/>
      <c r="U56" s="14">
        <v>426</v>
      </c>
      <c r="V56" s="14"/>
      <c r="W56" s="1"/>
      <c r="X56" s="14">
        <v>245</v>
      </c>
      <c r="Y56" s="14"/>
      <c r="Z56" s="1"/>
      <c r="AA56" s="14">
        <v>293</v>
      </c>
      <c r="AB56" s="15"/>
      <c r="AC56" s="1"/>
      <c r="AD56" s="14">
        <f>837-1</f>
        <v>836</v>
      </c>
      <c r="AF56" s="33"/>
      <c r="AG56" s="32">
        <v>992</v>
      </c>
      <c r="AI56" s="34"/>
      <c r="AJ56" s="34"/>
      <c r="AK56" s="34"/>
    </row>
    <row r="57" spans="2:37" x14ac:dyDescent="0.2">
      <c r="B57" s="33" t="s">
        <v>58</v>
      </c>
      <c r="C57" s="33"/>
      <c r="D57" s="14"/>
      <c r="E57" s="14">
        <f>'[1]Q1 2023'!$D$99</f>
        <v>-12404</v>
      </c>
      <c r="F57" s="33"/>
      <c r="G57" s="14"/>
      <c r="H57" s="14">
        <f t="shared" si="0"/>
        <v>-34509</v>
      </c>
      <c r="I57" s="14"/>
      <c r="J57" s="5"/>
      <c r="K57" s="14"/>
      <c r="L57" s="14">
        <v>-10665</v>
      </c>
      <c r="M57" s="14"/>
      <c r="N57" s="14"/>
      <c r="O57" s="14">
        <v>-105</v>
      </c>
      <c r="P57" s="5"/>
      <c r="Q57" s="1"/>
      <c r="R57" s="14">
        <v>-2458</v>
      </c>
      <c r="S57" s="14"/>
      <c r="T57" s="5"/>
      <c r="U57" s="14">
        <v>-4632</v>
      </c>
      <c r="V57" s="14"/>
      <c r="W57" s="5"/>
      <c r="X57" s="14">
        <v>-4</v>
      </c>
      <c r="Y57" s="14"/>
      <c r="Z57" s="5"/>
      <c r="AA57" s="14">
        <v>-3725</v>
      </c>
      <c r="AB57" s="15"/>
      <c r="AC57" s="5"/>
      <c r="AD57" s="14">
        <v>-47737</v>
      </c>
      <c r="AF57" s="33"/>
      <c r="AG57" s="32">
        <v>-8363</v>
      </c>
      <c r="AI57" s="34"/>
      <c r="AJ57" s="34"/>
      <c r="AK57" s="34"/>
    </row>
    <row r="58" spans="2:37" x14ac:dyDescent="0.2">
      <c r="B58" s="33" t="s">
        <v>7</v>
      </c>
      <c r="C58" s="5"/>
      <c r="D58" s="77" t="s">
        <v>8</v>
      </c>
      <c r="E58" s="68">
        <f>SUM(E41:E57)-1</f>
        <v>3511.5272000000004</v>
      </c>
      <c r="F58" s="5"/>
      <c r="G58" s="77" t="s">
        <v>8</v>
      </c>
      <c r="H58" s="68">
        <f>SUM(H41:H57)</f>
        <v>37101</v>
      </c>
      <c r="I58" s="14"/>
      <c r="J58" s="5"/>
      <c r="K58" s="77" t="s">
        <v>8</v>
      </c>
      <c r="L58" s="68">
        <f>SUM(L41:L57)</f>
        <v>36340</v>
      </c>
      <c r="M58" s="14"/>
      <c r="N58" s="67" t="s">
        <v>8</v>
      </c>
      <c r="O58" s="68">
        <f>SUM(O41:O57)</f>
        <v>38480</v>
      </c>
      <c r="P58" s="5"/>
      <c r="Q58" s="67" t="s">
        <v>8</v>
      </c>
      <c r="R58" s="68">
        <f>SUM(R41:R57)</f>
        <v>25962</v>
      </c>
      <c r="S58" s="14"/>
      <c r="T58" s="67" t="s">
        <v>8</v>
      </c>
      <c r="U58" s="68">
        <f>SUM(U41:U57)</f>
        <v>66229</v>
      </c>
      <c r="V58" s="14"/>
      <c r="W58" s="67" t="s">
        <v>8</v>
      </c>
      <c r="X58" s="68">
        <f>SUM(X41:X57)</f>
        <v>49253</v>
      </c>
      <c r="Y58" s="14">
        <f>SUM(Y41:Y57)</f>
        <v>0</v>
      </c>
      <c r="Z58" s="67" t="s">
        <v>8</v>
      </c>
      <c r="AA58" s="68">
        <f>SUM(AA41:AA57)</f>
        <v>39891</v>
      </c>
      <c r="AB58" s="15"/>
      <c r="AC58" s="67" t="s">
        <v>8</v>
      </c>
      <c r="AD58" s="68">
        <f>SUM(AD41:AD57)</f>
        <v>137885</v>
      </c>
      <c r="AF58" s="67" t="s">
        <v>8</v>
      </c>
      <c r="AG58" s="68">
        <f>SUM(AG41:AG57)</f>
        <v>165667</v>
      </c>
      <c r="AI58" s="34"/>
      <c r="AJ58" s="34"/>
      <c r="AK58" s="34"/>
    </row>
    <row r="59" spans="2:37" x14ac:dyDescent="0.2">
      <c r="B59" s="33" t="s">
        <v>45</v>
      </c>
      <c r="C59" s="66"/>
      <c r="D59" s="5"/>
      <c r="E59" s="14">
        <f>-E43</f>
        <v>-32381</v>
      </c>
      <c r="F59" s="66"/>
      <c r="G59" s="5"/>
      <c r="H59" s="14">
        <f>-H43</f>
        <v>-31378</v>
      </c>
      <c r="I59" s="14"/>
      <c r="J59" s="5"/>
      <c r="K59" s="5"/>
      <c r="L59" s="14">
        <f>-L43</f>
        <v>-28113</v>
      </c>
      <c r="M59" s="14"/>
      <c r="N59" s="5"/>
      <c r="O59" s="14">
        <f>-O43</f>
        <v>-24529</v>
      </c>
      <c r="P59" s="5"/>
      <c r="Q59" s="5"/>
      <c r="R59" s="14">
        <f>-R43</f>
        <v>-23471</v>
      </c>
      <c r="S59" s="14"/>
      <c r="T59" s="5"/>
      <c r="U59" s="14">
        <f>-U43</f>
        <v>-25027</v>
      </c>
      <c r="V59" s="14"/>
      <c r="W59" s="5"/>
      <c r="X59" s="14">
        <f>-X43</f>
        <v>-22771</v>
      </c>
      <c r="Y59" s="14"/>
      <c r="Z59" s="5"/>
      <c r="AA59" s="14">
        <f>-AA43</f>
        <v>-22553</v>
      </c>
      <c r="AB59" s="15"/>
      <c r="AC59" s="5"/>
      <c r="AD59" s="14">
        <f>-AD43</f>
        <v>-107491</v>
      </c>
      <c r="AF59" s="5"/>
      <c r="AG59" s="14">
        <f>-AG43</f>
        <v>-91511</v>
      </c>
      <c r="AI59" s="34"/>
      <c r="AJ59" s="34"/>
      <c r="AK59" s="34"/>
    </row>
    <row r="60" spans="2:37" x14ac:dyDescent="0.2">
      <c r="B60" s="33" t="s">
        <v>46</v>
      </c>
      <c r="C60" s="66"/>
      <c r="D60" s="5"/>
      <c r="E60" s="12">
        <f>'[1]Q1 2023'!$D$102</f>
        <v>1264</v>
      </c>
      <c r="F60" s="66"/>
      <c r="G60" s="5"/>
      <c r="H60" s="12">
        <f t="shared" ref="H60:H64" si="1">AD60-R60-O60-L60</f>
        <v>1284</v>
      </c>
      <c r="I60" s="14"/>
      <c r="J60" s="5"/>
      <c r="K60" s="5"/>
      <c r="L60" s="12">
        <v>1292</v>
      </c>
      <c r="M60" s="14"/>
      <c r="N60" s="5"/>
      <c r="O60" s="12">
        <v>1281</v>
      </c>
      <c r="P60" s="1"/>
      <c r="Q60" s="1"/>
      <c r="R60" s="12">
        <v>1259</v>
      </c>
      <c r="S60" s="12"/>
      <c r="T60" s="1"/>
      <c r="U60" s="12">
        <v>2033</v>
      </c>
      <c r="V60" s="12"/>
      <c r="W60" s="1"/>
      <c r="X60" s="12">
        <v>1342</v>
      </c>
      <c r="Y60" s="13"/>
      <c r="Z60" s="1"/>
      <c r="AA60" s="12">
        <v>1197</v>
      </c>
      <c r="AB60" s="12"/>
      <c r="AC60" s="1"/>
      <c r="AD60" s="12">
        <v>5116</v>
      </c>
      <c r="AE60" s="18"/>
      <c r="AF60" s="5"/>
      <c r="AG60" s="55">
        <v>5613</v>
      </c>
      <c r="AI60" s="34"/>
      <c r="AJ60" s="34"/>
      <c r="AK60" s="34"/>
    </row>
    <row r="61" spans="2:37" x14ac:dyDescent="0.2">
      <c r="B61" s="33" t="s">
        <v>47</v>
      </c>
      <c r="C61" s="66"/>
      <c r="D61" s="5"/>
      <c r="E61" s="12">
        <f>'[1]Q1 2023'!$D$103</f>
        <v>-256</v>
      </c>
      <c r="F61" s="66"/>
      <c r="G61" s="5"/>
      <c r="H61" s="12">
        <f t="shared" si="1"/>
        <v>-256</v>
      </c>
      <c r="I61" s="14"/>
      <c r="J61" s="5"/>
      <c r="K61" s="5"/>
      <c r="L61" s="12">
        <v>-256</v>
      </c>
      <c r="M61" s="14"/>
      <c r="N61" s="5"/>
      <c r="O61" s="12">
        <v>-256</v>
      </c>
      <c r="P61" s="1"/>
      <c r="Q61" s="1"/>
      <c r="R61" s="12">
        <v>-256</v>
      </c>
      <c r="S61" s="12"/>
      <c r="T61" s="1"/>
      <c r="U61" s="12">
        <v>-251</v>
      </c>
      <c r="V61" s="12"/>
      <c r="W61" s="1"/>
      <c r="X61" s="12">
        <v>-241</v>
      </c>
      <c r="Y61" s="13"/>
      <c r="Z61" s="1"/>
      <c r="AA61" s="12">
        <v>-242</v>
      </c>
      <c r="AB61" s="12"/>
      <c r="AC61" s="1"/>
      <c r="AD61" s="12">
        <v>-1024</v>
      </c>
      <c r="AE61" s="18"/>
      <c r="AF61" s="5"/>
      <c r="AG61" s="55">
        <v>-1582</v>
      </c>
      <c r="AI61" s="34"/>
      <c r="AJ61" s="34"/>
      <c r="AK61" s="34"/>
    </row>
    <row r="62" spans="2:37" x14ac:dyDescent="0.2">
      <c r="B62" s="33" t="s">
        <v>51</v>
      </c>
      <c r="C62" s="76"/>
      <c r="D62" s="5"/>
      <c r="E62" s="12">
        <f>'[1]Q1 2023'!$D$104</f>
        <v>-13618</v>
      </c>
      <c r="F62" s="76"/>
      <c r="G62" s="5"/>
      <c r="H62" s="12">
        <f t="shared" si="1"/>
        <v>-8280</v>
      </c>
      <c r="I62" s="14"/>
      <c r="J62" s="5"/>
      <c r="K62" s="5"/>
      <c r="L62" s="12">
        <v>-25637</v>
      </c>
      <c r="M62" s="14"/>
      <c r="N62" s="5"/>
      <c r="O62" s="12">
        <v>-32382</v>
      </c>
      <c r="P62" s="1"/>
      <c r="Q62" s="1"/>
      <c r="R62" s="12">
        <v>-14522</v>
      </c>
      <c r="S62" s="12"/>
      <c r="T62" s="1"/>
      <c r="U62" s="12">
        <v>-37340</v>
      </c>
      <c r="V62" s="12"/>
      <c r="W62" s="1"/>
      <c r="X62" s="12">
        <v>-19673</v>
      </c>
      <c r="Y62" s="13"/>
      <c r="Z62" s="1"/>
      <c r="AA62" s="12">
        <v>-12314</v>
      </c>
      <c r="AB62" s="12"/>
      <c r="AC62" s="1"/>
      <c r="AD62" s="12">
        <v>-80821</v>
      </c>
      <c r="AE62" s="18"/>
      <c r="AF62" s="5"/>
      <c r="AG62" s="55">
        <v>-76607</v>
      </c>
      <c r="AI62" s="34"/>
      <c r="AJ62" s="34"/>
      <c r="AK62" s="34"/>
    </row>
    <row r="63" spans="2:37" x14ac:dyDescent="0.2">
      <c r="B63" s="33" t="s">
        <v>54</v>
      </c>
      <c r="C63" s="76"/>
      <c r="D63" s="5"/>
      <c r="E63" s="12">
        <f t="shared" ref="E63" si="2">Z63-N63-K63-H63</f>
        <v>0</v>
      </c>
      <c r="F63" s="76"/>
      <c r="G63" s="5"/>
      <c r="H63" s="12">
        <f t="shared" si="1"/>
        <v>0</v>
      </c>
      <c r="I63" s="14"/>
      <c r="J63" s="5"/>
      <c r="K63" s="5"/>
      <c r="L63" s="12">
        <v>0</v>
      </c>
      <c r="M63" s="14"/>
      <c r="N63" s="5"/>
      <c r="O63" s="12">
        <v>0</v>
      </c>
      <c r="P63" s="1"/>
      <c r="Q63" s="1"/>
      <c r="R63" s="12">
        <v>0</v>
      </c>
      <c r="S63" s="12"/>
      <c r="T63" s="1"/>
      <c r="U63" s="12">
        <v>0</v>
      </c>
      <c r="V63" s="12"/>
      <c r="W63" s="1"/>
      <c r="X63" s="12">
        <v>0</v>
      </c>
      <c r="Y63" s="13"/>
      <c r="Z63" s="1"/>
      <c r="AA63" s="12">
        <v>0</v>
      </c>
      <c r="AB63" s="12"/>
      <c r="AC63" s="1"/>
      <c r="AD63" s="12">
        <v>0</v>
      </c>
      <c r="AE63" s="18"/>
      <c r="AF63" s="5"/>
      <c r="AG63" s="12"/>
      <c r="AI63" s="34"/>
      <c r="AJ63" s="34"/>
      <c r="AK63" s="34"/>
    </row>
    <row r="64" spans="2:37" x14ac:dyDescent="0.2">
      <c r="B64" s="33" t="s">
        <v>48</v>
      </c>
      <c r="C64" s="66"/>
      <c r="D64" s="62"/>
      <c r="E64" s="12">
        <f>'[1]Q1 2023'!$D$106</f>
        <v>-239</v>
      </c>
      <c r="F64" s="66"/>
      <c r="G64" s="62"/>
      <c r="H64" s="12">
        <f t="shared" si="1"/>
        <v>-225</v>
      </c>
      <c r="I64" s="14"/>
      <c r="J64" s="5"/>
      <c r="K64" s="62"/>
      <c r="L64" s="12">
        <v>-13</v>
      </c>
      <c r="M64" s="14"/>
      <c r="N64" s="62"/>
      <c r="O64" s="12">
        <v>-409</v>
      </c>
      <c r="P64" s="4"/>
      <c r="Q64" s="4"/>
      <c r="R64" s="12">
        <v>15201</v>
      </c>
      <c r="S64" s="12"/>
      <c r="T64" s="4"/>
      <c r="U64" s="12">
        <v>-4</v>
      </c>
      <c r="V64" s="12"/>
      <c r="W64" s="4"/>
      <c r="X64" s="12">
        <v>132</v>
      </c>
      <c r="Y64" s="13"/>
      <c r="Z64" s="4"/>
      <c r="AA64" s="12">
        <v>-321</v>
      </c>
      <c r="AB64" s="12"/>
      <c r="AC64" s="4"/>
      <c r="AD64" s="12">
        <v>14554</v>
      </c>
      <c r="AE64" s="18"/>
      <c r="AF64" s="3"/>
      <c r="AG64" s="55">
        <v>300</v>
      </c>
      <c r="AI64" s="34"/>
      <c r="AJ64" s="34"/>
      <c r="AK64" s="34"/>
    </row>
    <row r="65" spans="1:38" ht="13.5" thickBot="1" x14ac:dyDescent="0.25">
      <c r="B65" s="33" t="s">
        <v>49</v>
      </c>
      <c r="C65" s="66"/>
      <c r="D65" s="69" t="s">
        <v>8</v>
      </c>
      <c r="E65" s="48">
        <f>SUM(E58:E64)</f>
        <v>-41718.472800000003</v>
      </c>
      <c r="F65" s="66"/>
      <c r="G65" s="69" t="s">
        <v>8</v>
      </c>
      <c r="H65" s="48">
        <f>SUM(H58:H64)</f>
        <v>-1754</v>
      </c>
      <c r="I65" s="14"/>
      <c r="J65" s="5"/>
      <c r="K65" s="69" t="s">
        <v>8</v>
      </c>
      <c r="L65" s="48">
        <f>SUM(L58:L64)</f>
        <v>-16387</v>
      </c>
      <c r="M65" s="14"/>
      <c r="N65" s="69" t="s">
        <v>8</v>
      </c>
      <c r="O65" s="48">
        <f>SUM(O58:O64)</f>
        <v>-17815</v>
      </c>
      <c r="P65" s="5"/>
      <c r="Q65" s="17" t="s">
        <v>8</v>
      </c>
      <c r="R65" s="48">
        <f>SUM(R58:R64)</f>
        <v>4173</v>
      </c>
      <c r="S65" s="14"/>
      <c r="T65" s="17" t="s">
        <v>8</v>
      </c>
      <c r="U65" s="48">
        <f>SUM(U58:U64)</f>
        <v>5640</v>
      </c>
      <c r="V65" s="14"/>
      <c r="W65" s="17" t="s">
        <v>8</v>
      </c>
      <c r="X65" s="48">
        <f>SUM(X58:X64)</f>
        <v>8042</v>
      </c>
      <c r="Y65" s="14">
        <f>SUM(Y47:Y64)</f>
        <v>0</v>
      </c>
      <c r="Z65" s="17" t="s">
        <v>8</v>
      </c>
      <c r="AA65" s="48">
        <f>SUM(AA58:AA64)</f>
        <v>5658</v>
      </c>
      <c r="AB65" s="15"/>
      <c r="AC65" s="17" t="s">
        <v>8</v>
      </c>
      <c r="AD65" s="48">
        <f>SUM(AD58:AD64)</f>
        <v>-31781</v>
      </c>
      <c r="AF65" s="17" t="s">
        <v>8</v>
      </c>
      <c r="AG65" s="48">
        <f>SUM(AG58:AG64)</f>
        <v>1880</v>
      </c>
      <c r="AI65" s="34"/>
      <c r="AJ65" s="34"/>
      <c r="AK65" s="34"/>
    </row>
    <row r="66" spans="1:38" ht="13.5" thickTop="1" x14ac:dyDescent="0.2">
      <c r="S66" s="4"/>
      <c r="T66" s="4"/>
      <c r="U66" s="2"/>
      <c r="V66" s="2"/>
      <c r="W66" s="2"/>
      <c r="X66" s="2"/>
      <c r="Y66" s="2"/>
      <c r="Z66" s="2"/>
      <c r="AA66" s="2"/>
      <c r="AB66" s="2"/>
      <c r="AC66" s="2"/>
      <c r="AD66" s="2"/>
      <c r="AE66" s="1"/>
      <c r="AF66" s="1"/>
      <c r="AG66" s="1"/>
    </row>
    <row r="67" spans="1:38" x14ac:dyDescent="0.2">
      <c r="B67" s="10" t="s">
        <v>15</v>
      </c>
      <c r="C67" s="10"/>
      <c r="D67" s="5"/>
      <c r="E67" s="12"/>
      <c r="F67" s="10"/>
      <c r="G67" s="5"/>
      <c r="H67" s="12"/>
      <c r="I67" s="12"/>
      <c r="J67" s="1"/>
      <c r="K67" s="5"/>
      <c r="L67" s="12"/>
      <c r="M67" s="12"/>
      <c r="N67" s="12"/>
      <c r="O67" s="12"/>
      <c r="P67" s="1"/>
      <c r="Q67" s="5"/>
      <c r="R67" s="12"/>
      <c r="S67" s="12"/>
      <c r="T67" s="5"/>
      <c r="U67" s="12"/>
      <c r="V67" s="13"/>
      <c r="W67" s="5"/>
      <c r="X67" s="12"/>
      <c r="Y67" s="12"/>
      <c r="Z67" s="5"/>
      <c r="AA67" s="12"/>
      <c r="AB67" s="12"/>
      <c r="AC67" s="5"/>
      <c r="AD67" s="12"/>
      <c r="AE67" s="18"/>
      <c r="AF67" s="5"/>
      <c r="AG67" s="12"/>
      <c r="AH67" s="28"/>
      <c r="AI67" s="12"/>
      <c r="AJ67" s="42"/>
      <c r="AK67" s="9"/>
    </row>
    <row r="68" spans="1:38" x14ac:dyDescent="0.2">
      <c r="B68" s="10" t="s">
        <v>16</v>
      </c>
      <c r="C68" s="10"/>
      <c r="D68" s="5"/>
      <c r="E68" s="12"/>
      <c r="F68" s="10"/>
      <c r="G68" s="5"/>
      <c r="H68" s="12"/>
      <c r="I68" s="12"/>
      <c r="J68" s="1"/>
      <c r="K68" s="5"/>
      <c r="L68" s="12"/>
      <c r="M68" s="12"/>
      <c r="N68" s="12"/>
      <c r="O68" s="12"/>
      <c r="P68" s="1"/>
      <c r="Q68" s="5"/>
      <c r="R68" s="12"/>
      <c r="S68" s="12"/>
      <c r="T68" s="5"/>
      <c r="U68" s="12"/>
      <c r="V68" s="13"/>
      <c r="W68" s="5"/>
      <c r="X68" s="12"/>
      <c r="Y68" s="12"/>
      <c r="Z68" s="5"/>
      <c r="AA68" s="12"/>
      <c r="AB68" s="12"/>
      <c r="AC68" s="5"/>
      <c r="AD68" s="12"/>
      <c r="AE68" s="18"/>
      <c r="AF68" s="5"/>
      <c r="AG68" s="12"/>
      <c r="AH68" s="28"/>
      <c r="AI68" s="12"/>
      <c r="AJ68" s="42"/>
      <c r="AK68" s="9"/>
    </row>
    <row r="69" spans="1:38" x14ac:dyDescent="0.2">
      <c r="B69" s="26" t="s">
        <v>9</v>
      </c>
      <c r="C69" s="26"/>
      <c r="D69" s="5"/>
      <c r="E69" s="12">
        <f>'[1]Q1 2023'!$D$35</f>
        <v>141115</v>
      </c>
      <c r="F69" s="26"/>
      <c r="G69" s="5"/>
      <c r="H69" s="12">
        <v>139638</v>
      </c>
      <c r="I69" s="12"/>
      <c r="J69" s="1"/>
      <c r="K69" s="5"/>
      <c r="L69" s="12">
        <v>139361</v>
      </c>
      <c r="M69" s="12"/>
      <c r="N69" s="12"/>
      <c r="O69" s="12">
        <v>138462</v>
      </c>
      <c r="P69" s="1"/>
      <c r="Q69" s="33"/>
      <c r="R69" s="12">
        <v>138122</v>
      </c>
      <c r="S69" s="43"/>
      <c r="T69" s="33"/>
      <c r="U69" s="12">
        <v>136110</v>
      </c>
      <c r="V69" s="25"/>
      <c r="W69" s="33"/>
      <c r="X69" s="12">
        <v>135894</v>
      </c>
      <c r="Y69" s="25"/>
      <c r="Z69" s="33"/>
      <c r="AA69" s="56">
        <v>137787</v>
      </c>
      <c r="AB69" s="43"/>
      <c r="AC69" s="33"/>
      <c r="AD69" s="56">
        <v>139404</v>
      </c>
      <c r="AE69" s="18"/>
      <c r="AF69" s="5"/>
      <c r="AG69" s="55">
        <v>135981</v>
      </c>
      <c r="AH69" s="28"/>
      <c r="AI69" s="12"/>
      <c r="AJ69" s="42"/>
      <c r="AK69" s="9"/>
    </row>
    <row r="70" spans="1:38" x14ac:dyDescent="0.2">
      <c r="B70" s="26" t="s">
        <v>13</v>
      </c>
      <c r="C70" s="26"/>
      <c r="D70" s="62"/>
      <c r="E70" s="12">
        <v>35</v>
      </c>
      <c r="F70" s="26"/>
      <c r="G70" s="62"/>
      <c r="H70" s="12">
        <v>13</v>
      </c>
      <c r="I70" s="12"/>
      <c r="J70" s="1"/>
      <c r="K70" s="62"/>
      <c r="L70" s="12">
        <v>891</v>
      </c>
      <c r="M70" s="12"/>
      <c r="N70" s="12"/>
      <c r="O70" s="12">
        <v>353</v>
      </c>
      <c r="P70" s="1"/>
      <c r="Q70" s="33"/>
      <c r="R70" s="12">
        <v>2189</v>
      </c>
      <c r="S70" s="43"/>
      <c r="T70" s="33"/>
      <c r="U70" s="12">
        <v>1896</v>
      </c>
      <c r="V70" s="55"/>
      <c r="W70" s="55"/>
      <c r="X70" s="55">
        <v>1626</v>
      </c>
      <c r="Y70" s="55"/>
      <c r="Z70" s="55"/>
      <c r="AA70" s="55">
        <v>0</v>
      </c>
      <c r="AB70" s="55"/>
      <c r="AC70" s="55"/>
      <c r="AD70" s="55">
        <v>881</v>
      </c>
      <c r="AE70" s="18"/>
      <c r="AF70" s="62"/>
      <c r="AG70" s="80">
        <v>2206</v>
      </c>
      <c r="AH70" s="28"/>
      <c r="AI70" s="12"/>
      <c r="AJ70" s="42"/>
      <c r="AK70" s="9"/>
    </row>
    <row r="71" spans="1:38" ht="13.5" thickBot="1" x14ac:dyDescent="0.25">
      <c r="B71" s="33"/>
      <c r="C71" s="33"/>
      <c r="D71" s="5"/>
      <c r="E71" s="57">
        <f>E69+E70</f>
        <v>141150</v>
      </c>
      <c r="F71" s="33"/>
      <c r="G71" s="5"/>
      <c r="H71" s="57">
        <f>H69+H70</f>
        <v>139651</v>
      </c>
      <c r="I71" s="12"/>
      <c r="J71" s="1"/>
      <c r="K71" s="5"/>
      <c r="L71" s="57">
        <f>L69+L70</f>
        <v>140252</v>
      </c>
      <c r="M71" s="12"/>
      <c r="N71" s="16"/>
      <c r="O71" s="57">
        <f>O69+O70</f>
        <v>138815</v>
      </c>
      <c r="P71" s="1"/>
      <c r="Q71" s="27"/>
      <c r="R71" s="57">
        <f>R69+R70</f>
        <v>140311</v>
      </c>
      <c r="S71" s="55"/>
      <c r="T71" s="27"/>
      <c r="U71" s="57">
        <f>U69+U70</f>
        <v>138006</v>
      </c>
      <c r="V71" s="55"/>
      <c r="W71" s="27"/>
      <c r="X71" s="57">
        <f>X69+X70</f>
        <v>137520</v>
      </c>
      <c r="Y71" s="55"/>
      <c r="Z71" s="27"/>
      <c r="AA71" s="57">
        <f>AA69+AA70</f>
        <v>137787</v>
      </c>
      <c r="AB71" s="55"/>
      <c r="AC71" s="27"/>
      <c r="AD71" s="57">
        <f>AD69+AD70</f>
        <v>140285</v>
      </c>
      <c r="AE71" s="18"/>
      <c r="AF71" s="5"/>
      <c r="AG71" s="57">
        <f>AG69+AG70</f>
        <v>138187</v>
      </c>
      <c r="AH71" s="28"/>
      <c r="AI71" s="12"/>
      <c r="AJ71" s="42"/>
      <c r="AK71" s="9"/>
    </row>
    <row r="72" spans="1:38" ht="14.25" thickTop="1" thickBot="1" x14ac:dyDescent="0.25">
      <c r="B72" s="19" t="s">
        <v>14</v>
      </c>
      <c r="C72" s="19"/>
      <c r="D72" s="61" t="s">
        <v>8</v>
      </c>
      <c r="E72" s="60">
        <f>E65/E71</f>
        <v>-0.29556126673751332</v>
      </c>
      <c r="F72" s="19"/>
      <c r="G72" s="61" t="s">
        <v>8</v>
      </c>
      <c r="H72" s="60">
        <f>H65/H71</f>
        <v>-1.2559881418679423E-2</v>
      </c>
      <c r="I72" s="12"/>
      <c r="J72" s="1"/>
      <c r="K72" s="61" t="s">
        <v>8</v>
      </c>
      <c r="L72" s="60">
        <f>L65/L71</f>
        <v>-0.11683968856059093</v>
      </c>
      <c r="M72" s="12"/>
      <c r="N72" s="61" t="s">
        <v>8</v>
      </c>
      <c r="O72" s="60">
        <f>O65/O71</f>
        <v>-0.12833627489824587</v>
      </c>
      <c r="P72" s="1"/>
      <c r="Q72" s="59" t="s">
        <v>8</v>
      </c>
      <c r="R72" s="60">
        <f>R65/R71</f>
        <v>2.9741075182986364E-2</v>
      </c>
      <c r="S72" s="58"/>
      <c r="T72" s="59" t="s">
        <v>8</v>
      </c>
      <c r="U72" s="60">
        <f>U65/U71</f>
        <v>4.0867788357027958E-2</v>
      </c>
      <c r="V72" s="58"/>
      <c r="W72" s="59" t="s">
        <v>8</v>
      </c>
      <c r="X72" s="60">
        <f>X65/X71</f>
        <v>5.8478766724840023E-2</v>
      </c>
      <c r="Y72" s="58"/>
      <c r="Z72" s="59" t="s">
        <v>8</v>
      </c>
      <c r="AA72" s="60">
        <f>AA65/AA71</f>
        <v>4.1063380435019267E-2</v>
      </c>
      <c r="AB72" s="58"/>
      <c r="AC72" s="59" t="s">
        <v>8</v>
      </c>
      <c r="AD72" s="60">
        <f>AD65/AD71</f>
        <v>-0.22654596000997967</v>
      </c>
      <c r="AE72" s="18"/>
      <c r="AF72" s="61" t="s">
        <v>8</v>
      </c>
      <c r="AG72" s="60">
        <f>AG65/AG71</f>
        <v>1.3604752979658E-2</v>
      </c>
      <c r="AH72" s="28"/>
      <c r="AI72" s="12"/>
      <c r="AJ72" s="42"/>
      <c r="AK72" s="9"/>
    </row>
    <row r="73" spans="1:38" ht="13.5" thickTop="1" x14ac:dyDescent="0.2">
      <c r="B73" s="1"/>
      <c r="C73" s="1"/>
      <c r="D73" s="5"/>
      <c r="E73" s="12"/>
      <c r="F73" s="1"/>
      <c r="G73" s="5"/>
      <c r="H73" s="12"/>
      <c r="I73" s="12"/>
      <c r="J73" s="1"/>
      <c r="K73" s="5"/>
      <c r="L73" s="12"/>
      <c r="M73" s="12"/>
      <c r="N73" s="12"/>
      <c r="O73" s="12"/>
      <c r="P73" s="1"/>
      <c r="Q73" s="5"/>
      <c r="R73" s="12"/>
      <c r="S73" s="12"/>
      <c r="T73" s="5"/>
      <c r="U73" s="12"/>
      <c r="V73" s="13"/>
      <c r="W73" s="5"/>
      <c r="X73" s="12"/>
      <c r="Y73" s="12"/>
      <c r="Z73" s="5"/>
      <c r="AA73" s="12"/>
      <c r="AB73" s="12"/>
      <c r="AC73" s="5"/>
      <c r="AD73" s="12"/>
      <c r="AE73" s="18"/>
      <c r="AF73" s="5"/>
      <c r="AG73" s="12"/>
      <c r="AH73" s="28"/>
      <c r="AI73" s="12"/>
      <c r="AJ73" s="42"/>
      <c r="AK73" s="9"/>
    </row>
    <row r="74" spans="1:38" x14ac:dyDescent="0.2">
      <c r="B74" s="1"/>
      <c r="C74" s="1"/>
      <c r="D74" s="5"/>
      <c r="E74" s="12"/>
      <c r="F74" s="1"/>
      <c r="G74" s="5"/>
      <c r="H74" s="12"/>
      <c r="I74" s="12"/>
      <c r="J74" s="1"/>
      <c r="K74" s="5"/>
      <c r="L74" s="12"/>
      <c r="M74" s="12"/>
      <c r="N74" s="12"/>
      <c r="O74" s="12"/>
      <c r="P74" s="1"/>
      <c r="Q74" s="5"/>
      <c r="R74" s="12"/>
      <c r="S74" s="12"/>
      <c r="T74" s="5"/>
      <c r="U74" s="12"/>
      <c r="V74" s="13"/>
      <c r="W74" s="5"/>
      <c r="X74" s="12"/>
      <c r="Y74" s="12"/>
      <c r="Z74" s="5"/>
      <c r="AA74" s="12"/>
      <c r="AB74" s="12"/>
      <c r="AC74" s="5"/>
      <c r="AD74" s="12"/>
      <c r="AE74" s="18"/>
      <c r="AF74" s="5"/>
      <c r="AG74" s="12"/>
      <c r="AH74" s="28"/>
      <c r="AI74" s="12"/>
      <c r="AJ74" s="42"/>
      <c r="AK74" s="9"/>
    </row>
    <row r="75" spans="1:38" ht="25.5" x14ac:dyDescent="0.35">
      <c r="B75" s="45" t="s">
        <v>17</v>
      </c>
      <c r="C75" s="45"/>
      <c r="D75" s="45"/>
      <c r="E75" s="79"/>
      <c r="F75" s="45"/>
      <c r="G75" s="45"/>
      <c r="H75" s="79"/>
      <c r="I75" s="45"/>
      <c r="J75" s="45"/>
      <c r="K75" s="45"/>
      <c r="L75" s="79"/>
      <c r="M75" s="45"/>
      <c r="N75" s="45"/>
      <c r="O75" s="45"/>
      <c r="P75" s="45"/>
      <c r="Q75" s="45"/>
      <c r="R75" s="45"/>
      <c r="AJ75" s="9"/>
      <c r="AK75" s="9"/>
      <c r="AL75" s="7"/>
    </row>
    <row r="76" spans="1:38" ht="54" customHeight="1" x14ac:dyDescent="0.2">
      <c r="A76" s="26"/>
      <c r="B76" s="96" t="s">
        <v>41</v>
      </c>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26"/>
    </row>
    <row r="77" spans="1:38" x14ac:dyDescent="0.2">
      <c r="A77" s="26"/>
      <c r="B77" s="83"/>
      <c r="C77" s="86"/>
      <c r="D77" s="86"/>
      <c r="E77" s="86"/>
      <c r="F77" s="86"/>
      <c r="G77" s="83"/>
      <c r="H77" s="83"/>
      <c r="I77" s="83"/>
      <c r="J77" s="83"/>
      <c r="K77" s="83"/>
      <c r="L77" s="83"/>
      <c r="M77" s="83"/>
      <c r="N77" s="83"/>
      <c r="O77" s="83"/>
      <c r="P77" s="83"/>
      <c r="Q77" s="83"/>
      <c r="R77" s="83"/>
      <c r="S77" s="83"/>
      <c r="T77" s="83"/>
      <c r="U77" s="83"/>
      <c r="V77" s="83"/>
      <c r="W77" s="83"/>
      <c r="X77" s="83"/>
      <c r="Y77" s="83"/>
      <c r="Z77" s="83"/>
      <c r="AA77" s="83"/>
      <c r="AB77" s="51"/>
      <c r="AC77" s="83"/>
      <c r="AD77" s="83"/>
      <c r="AE77" s="83"/>
      <c r="AF77" s="83"/>
      <c r="AG77" s="83"/>
      <c r="AH77" s="26"/>
    </row>
    <row r="78" spans="1:38" ht="73.5" customHeight="1" x14ac:dyDescent="0.2">
      <c r="A78" s="26"/>
      <c r="B78" s="96" t="s">
        <v>42</v>
      </c>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26"/>
    </row>
    <row r="79" spans="1:38" x14ac:dyDescent="0.2">
      <c r="A79" s="26"/>
      <c r="B79" s="26" t="s">
        <v>0</v>
      </c>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33"/>
      <c r="AC79" s="26"/>
      <c r="AD79" s="26"/>
      <c r="AE79" s="26"/>
      <c r="AF79" s="26"/>
      <c r="AG79" s="26"/>
      <c r="AH79" s="26"/>
    </row>
    <row r="80" spans="1:38" ht="40.5" customHeight="1" x14ac:dyDescent="0.2">
      <c r="A80" s="26"/>
      <c r="B80" s="96" t="s">
        <v>37</v>
      </c>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26"/>
    </row>
    <row r="81" spans="1:34" ht="12" customHeight="1" x14ac:dyDescent="0.2">
      <c r="A81" s="26"/>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3"/>
      <c r="AC81" s="52"/>
      <c r="AD81" s="52"/>
      <c r="AE81" s="52"/>
      <c r="AF81" s="52"/>
      <c r="AG81" s="52"/>
      <c r="AH81" s="26"/>
    </row>
    <row r="82" spans="1:34" ht="63" customHeight="1" x14ac:dyDescent="0.2">
      <c r="A82" s="26"/>
      <c r="B82" s="98" t="s">
        <v>60</v>
      </c>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26"/>
    </row>
    <row r="83" spans="1:34" ht="12" customHeight="1" x14ac:dyDescent="0.2">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33"/>
      <c r="AC83" s="26"/>
      <c r="AD83" s="26"/>
      <c r="AE83" s="26"/>
      <c r="AF83" s="26"/>
      <c r="AG83" s="26"/>
      <c r="AH83" s="26"/>
    </row>
    <row r="84" spans="1:34" ht="58.5" customHeight="1" x14ac:dyDescent="0.2">
      <c r="A84" s="26"/>
      <c r="B84" s="98" t="s">
        <v>61</v>
      </c>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26"/>
    </row>
    <row r="85" spans="1:34" x14ac:dyDescent="0.2">
      <c r="A85" s="26"/>
      <c r="B85" s="84"/>
      <c r="C85" s="85"/>
      <c r="D85" s="85"/>
      <c r="E85" s="85"/>
      <c r="F85" s="85"/>
      <c r="G85" s="84"/>
      <c r="H85" s="84"/>
      <c r="I85" s="84"/>
      <c r="J85" s="84"/>
      <c r="K85" s="84"/>
      <c r="L85" s="84"/>
      <c r="M85" s="84"/>
      <c r="N85" s="84"/>
      <c r="O85" s="84"/>
      <c r="P85" s="84"/>
      <c r="Q85" s="84"/>
      <c r="R85" s="84"/>
      <c r="S85" s="84"/>
      <c r="T85" s="84"/>
      <c r="U85" s="84"/>
      <c r="V85" s="84"/>
      <c r="W85" s="84"/>
      <c r="X85" s="84"/>
      <c r="Y85" s="84"/>
      <c r="Z85" s="84"/>
      <c r="AA85" s="84"/>
      <c r="AB85" s="54"/>
      <c r="AC85" s="84"/>
      <c r="AD85" s="84"/>
      <c r="AE85" s="84"/>
      <c r="AF85" s="84"/>
      <c r="AG85" s="84"/>
      <c r="AH85" s="26"/>
    </row>
    <row r="86" spans="1:34" x14ac:dyDescent="0.2">
      <c r="A86" s="26"/>
      <c r="B86" s="98" t="s">
        <v>38</v>
      </c>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26"/>
    </row>
    <row r="87" spans="1:34" ht="12" customHeight="1" x14ac:dyDescent="0.2">
      <c r="A87" s="26"/>
      <c r="B87" s="84"/>
      <c r="C87" s="85"/>
      <c r="D87" s="85"/>
      <c r="E87" s="85"/>
      <c r="F87" s="85"/>
      <c r="G87" s="84"/>
      <c r="H87" s="84"/>
      <c r="I87" s="84"/>
      <c r="J87" s="84"/>
      <c r="K87" s="84"/>
      <c r="L87" s="84"/>
      <c r="M87" s="84"/>
      <c r="N87" s="84"/>
      <c r="O87" s="84"/>
      <c r="P87" s="84"/>
      <c r="Q87" s="84"/>
      <c r="R87" s="84"/>
      <c r="S87" s="84"/>
      <c r="T87" s="84"/>
      <c r="U87" s="84"/>
      <c r="V87" s="84"/>
      <c r="W87" s="84"/>
      <c r="X87" s="84"/>
      <c r="Y87" s="84"/>
      <c r="Z87" s="84"/>
      <c r="AA87" s="84"/>
      <c r="AB87" s="54"/>
      <c r="AC87" s="84"/>
      <c r="AD87" s="84"/>
      <c r="AE87" s="84"/>
      <c r="AF87" s="84"/>
      <c r="AG87" s="84"/>
      <c r="AH87" s="26"/>
    </row>
    <row r="88" spans="1:34" ht="24" customHeight="1" x14ac:dyDescent="0.2">
      <c r="A88" s="26"/>
      <c r="B88" s="98" t="s">
        <v>39</v>
      </c>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26"/>
    </row>
    <row r="89" spans="1:34"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33"/>
      <c r="AC89" s="26"/>
      <c r="AD89" s="26"/>
      <c r="AE89" s="26"/>
      <c r="AF89" s="26"/>
      <c r="AG89" s="26"/>
      <c r="AH89" s="26"/>
    </row>
    <row r="90" spans="1:34" x14ac:dyDescent="0.2">
      <c r="A90" s="26"/>
      <c r="B90" s="97" t="s">
        <v>40</v>
      </c>
      <c r="C90" s="97"/>
      <c r="D90" s="97"/>
      <c r="E90" s="97"/>
      <c r="F90" s="97"/>
      <c r="G90" s="97"/>
      <c r="H90" s="97"/>
      <c r="I90" s="97"/>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row>
    <row r="91" spans="1:34" x14ac:dyDescent="0.2">
      <c r="A91" s="26"/>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row>
  </sheetData>
  <mergeCells count="89">
    <mergeCell ref="D9:AG9"/>
    <mergeCell ref="D10:E10"/>
    <mergeCell ref="D11:E11"/>
    <mergeCell ref="D24:E24"/>
    <mergeCell ref="D25:E25"/>
    <mergeCell ref="D37:E37"/>
    <mergeCell ref="D36:AA36"/>
    <mergeCell ref="D23:AG23"/>
    <mergeCell ref="B91:AH91"/>
    <mergeCell ref="B84:AG84"/>
    <mergeCell ref="B88:AG88"/>
    <mergeCell ref="B86:AG86"/>
    <mergeCell ref="B82:AG82"/>
    <mergeCell ref="B76:AG76"/>
    <mergeCell ref="B78:AG78"/>
    <mergeCell ref="B80:AG80"/>
    <mergeCell ref="B90:AH90"/>
    <mergeCell ref="AF38:AG38"/>
    <mergeCell ref="K38:L38"/>
    <mergeCell ref="Q38:R38"/>
    <mergeCell ref="N38:O38"/>
    <mergeCell ref="T38:U38"/>
    <mergeCell ref="W38:X38"/>
    <mergeCell ref="Z38:AA38"/>
    <mergeCell ref="AC38:AD38"/>
    <mergeCell ref="D38:E38"/>
    <mergeCell ref="N37:O37"/>
    <mergeCell ref="B34:AG34"/>
    <mergeCell ref="AF26:AG26"/>
    <mergeCell ref="Q26:R26"/>
    <mergeCell ref="K37:L37"/>
    <mergeCell ref="Q37:R37"/>
    <mergeCell ref="T37:U37"/>
    <mergeCell ref="W37:X37"/>
    <mergeCell ref="Z37:AA37"/>
    <mergeCell ref="U26:V26"/>
    <mergeCell ref="W26:X26"/>
    <mergeCell ref="Z26:AA26"/>
    <mergeCell ref="AC26:AD26"/>
    <mergeCell ref="N25:O25"/>
    <mergeCell ref="B2:AG2"/>
    <mergeCell ref="B8:AG8"/>
    <mergeCell ref="Q10:R10"/>
    <mergeCell ref="W10:X10"/>
    <mergeCell ref="Z10:AA10"/>
    <mergeCell ref="AC10:AD10"/>
    <mergeCell ref="T10:U10"/>
    <mergeCell ref="N10:O10"/>
    <mergeCell ref="K10:L10"/>
    <mergeCell ref="AF10:AG10"/>
    <mergeCell ref="G10:H10"/>
    <mergeCell ref="N11:O11"/>
    <mergeCell ref="T11:U11"/>
    <mergeCell ref="Q11:R11"/>
    <mergeCell ref="G11:H11"/>
    <mergeCell ref="G24:H24"/>
    <mergeCell ref="K11:L11"/>
    <mergeCell ref="Q22:AD22"/>
    <mergeCell ref="W24:X24"/>
    <mergeCell ref="Q12:R12"/>
    <mergeCell ref="U12:V12"/>
    <mergeCell ref="W12:X12"/>
    <mergeCell ref="Z12:AA12"/>
    <mergeCell ref="AC12:AD12"/>
    <mergeCell ref="Z24:AA24"/>
    <mergeCell ref="AC24:AD24"/>
    <mergeCell ref="W11:X11"/>
    <mergeCell ref="Z11:AA11"/>
    <mergeCell ref="AC11:AD11"/>
    <mergeCell ref="G25:H25"/>
    <mergeCell ref="G37:H37"/>
    <mergeCell ref="G38:H38"/>
    <mergeCell ref="AC37:AG37"/>
    <mergeCell ref="AC36:AG36"/>
    <mergeCell ref="AF24:AG24"/>
    <mergeCell ref="Q25:R25"/>
    <mergeCell ref="AC25:AD25"/>
    <mergeCell ref="K24:L24"/>
    <mergeCell ref="K25:L25"/>
    <mergeCell ref="T25:U25"/>
    <mergeCell ref="T24:U24"/>
    <mergeCell ref="Q24:R24"/>
    <mergeCell ref="N24:O24"/>
    <mergeCell ref="AF25:AG25"/>
    <mergeCell ref="W25:X25"/>
    <mergeCell ref="Z25:AA25"/>
    <mergeCell ref="AF11:AG11"/>
    <mergeCell ref="AF22:AG22"/>
    <mergeCell ref="AF12:AG12"/>
  </mergeCells>
  <printOptions horizontalCentered="1"/>
  <pageMargins left="0.2" right="0.2" top="0.75" bottom="0.75" header="0.3" footer="0.3"/>
  <pageSetup scale="49" fitToHeight="0" orientation="portrait" verticalDpi="300" r:id="rId1"/>
  <rowBreaks count="1" manualBreakCount="1">
    <brk id="74" max="32" man="1"/>
  </rowBreaks>
  <colBreaks count="1" manualBreakCount="1">
    <brk id="3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2023</vt:lpstr>
      <vt:lpstr>'Q1 2023'!Print_Area</vt:lpstr>
    </vt:vector>
  </TitlesOfParts>
  <Company>Entercom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Pat Cunnane</cp:lastModifiedBy>
  <cp:lastPrinted>2023-05-09T14:02:47Z</cp:lastPrinted>
  <dcterms:created xsi:type="dcterms:W3CDTF">2003-07-24T17:52:45Z</dcterms:created>
  <dcterms:modified xsi:type="dcterms:W3CDTF">2023-05-09T14:03:03Z</dcterms:modified>
</cp:coreProperties>
</file>